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ПФХД" sheetId="1" r:id="rId1"/>
    <sheet name="приложение 1" sheetId="2" r:id="rId2"/>
    <sheet name="Расшифровка бюджет" sheetId="3" r:id="rId3"/>
    <sheet name="Расшифровка внебюджет)" sheetId="4" r:id="rId4"/>
    <sheet name="приложение 2" sheetId="5" state="hidden" r:id="rId5"/>
    <sheet name="приложение 3" sheetId="6" state="hidden" r:id="rId6"/>
    <sheet name="Приложение 3 к Приказу" sheetId="7" state="hidden" r:id="rId7"/>
    <sheet name="приложение 4 к приказу" sheetId="8" state="hidden" r:id="rId8"/>
    <sheet name="приложение 5 к приказу " sheetId="9" state="hidden" r:id="rId9"/>
    <sheet name="приложение 6 к приказу  " sheetId="10" state="hidden" r:id="rId10"/>
  </sheets>
  <definedNames>
    <definedName name="_xlnm.Print_Titles" localSheetId="1">'приложение 1'!$11:$12</definedName>
    <definedName name="_xlnm.Print_Titles" localSheetId="7">'приложение 4 к приказу'!$13:$14</definedName>
    <definedName name="_xlnm.Print_Area" localSheetId="1">'приложение 1'!$A$1:$Q$153</definedName>
    <definedName name="_xlnm.Print_Area" localSheetId="4">'приложение 2'!$A$1:$I$45</definedName>
    <definedName name="_xlnm.Print_Area" localSheetId="7">'приложение 4 к приказу'!$A$1:$R$85</definedName>
  </definedNames>
  <calcPr fullCalcOnLoad="1"/>
</workbook>
</file>

<file path=xl/sharedStrings.xml><?xml version="1.0" encoding="utf-8"?>
<sst xmlns="http://schemas.openxmlformats.org/spreadsheetml/2006/main" count="1798" uniqueCount="505">
  <si>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</si>
  <si>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</si>
  <si>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</si>
  <si>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</si>
  <si>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</si>
  <si>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</si>
  <si>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</si>
  <si>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</si>
  <si>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</si>
  <si>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</si>
  <si>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</si>
  <si>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</si>
  <si>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</si>
  <si>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</si>
  <si>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</si>
  <si>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</si>
  <si>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</si>
  <si>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</si>
  <si>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</si>
  <si>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</si>
  <si>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</si>
  <si>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</si>
  <si>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</si>
  <si>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</si>
  <si>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</si>
  <si>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</si>
  <si>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</si>
  <si>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</si>
  <si>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</si>
  <si>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</si>
  <si>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</si>
  <si>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</si>
  <si>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</si>
  <si>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</si>
  <si>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</si>
  <si>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</si>
  <si>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</si>
  <si>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</si>
  <si>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</si>
  <si>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</si>
  <si>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</si>
  <si>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</si>
  <si>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</si>
  <si>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</si>
  <si>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</si>
  <si>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</si>
  <si>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</si>
  <si>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</si>
  <si>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</si>
  <si>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</si>
  <si>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</si>
  <si>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</si>
  <si>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</si>
  <si>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</si>
  <si>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</si>
  <si>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</si>
  <si>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</si>
  <si>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</si>
  <si>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</si>
  <si>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</si>
  <si>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</si>
  <si>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</si>
  <si>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</si>
  <si>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</si>
  <si>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</si>
  <si>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</si>
  <si>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</si>
  <si>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</si>
  <si>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</si>
  <si>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</si>
  <si>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</si>
  <si>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</si>
  <si>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</si>
  <si>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"_______"  _________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</si>
  <si>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</si>
  <si>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</si>
  <si>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</si>
  <si>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</si>
  <si>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</si>
  <si>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</si>
  <si>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</si>
  <si>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</si>
  <si>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</si>
  <si>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</si>
  <si>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</si>
  <si>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</si>
  <si>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</si>
  <si>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</si>
  <si>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</si>
  <si>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</si>
  <si>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</si>
  <si>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</si>
  <si>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</si>
  <si>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</si>
  <si>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</si>
  <si>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</si>
  <si>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</si>
  <si>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</si>
  <si>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</si>
  <si>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</si>
  <si>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</si>
  <si>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</si>
  <si>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</si>
  <si>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</si>
  <si>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</si>
  <si>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</si>
  <si>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</si>
  <si>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</si>
  <si>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</si>
  <si>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</si>
  <si>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</si>
  <si>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</si>
  <si>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</si>
  <si>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</si>
  <si>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</si>
  <si>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</si>
  <si>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</si>
  <si>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</si>
  <si>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</si>
  <si>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</si>
  <si>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</si>
  <si>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</si>
  <si>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</si>
  <si>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</si>
  <si>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</si>
  <si>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</si>
  <si>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</si>
  <si>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</si>
  <si>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</si>
  <si>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</si>
  <si>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</si>
  <si>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</si>
  <si>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</si>
  <si>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</si>
  <si>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</si>
  <si>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</si>
  <si>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</si>
  <si>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</si>
  <si>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</si>
  <si>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</si>
  <si>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</si>
  <si>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</si>
  <si>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</si>
  <si>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</si>
  <si>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</si>
  <si>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</si>
  <si>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</si>
  <si>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</si>
  <si>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</si>
  <si>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</si>
  <si>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</si>
  <si>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</si>
  <si>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</si>
  <si>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</si>
  <si>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</si>
  <si>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</si>
  <si>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</si>
  <si>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</si>
  <si>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</si>
  <si>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</si>
  <si>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</si>
  <si>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</si>
  <si>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</si>
  <si>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</si>
  <si>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</si>
  <si>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</si>
  <si>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</si>
  <si>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</si>
  <si>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</si>
  <si>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</si>
  <si>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</si>
  <si>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</si>
  <si>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</si>
  <si>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</si>
  <si>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</si>
  <si>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</si>
  <si>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</si>
  <si>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</si>
  <si>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</si>
  <si>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</si>
  <si>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</si>
  <si>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</si>
  <si>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</si>
  <si>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</si>
  <si>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</si>
  <si>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</si>
  <si>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</si>
  <si>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</si>
  <si>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</si>
  <si>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</si>
  <si>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</si>
  <si>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</si>
  <si>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</si>
  <si>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</si>
  <si>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</si>
  <si>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</si>
  <si>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</si>
  <si>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</si>
  <si>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</si>
  <si>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</si>
  <si>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</si>
  <si>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</si>
  <si>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</si>
  <si>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</si>
  <si>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</si>
  <si>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</si>
  <si>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</si>
  <si>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</si>
  <si>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</si>
  <si>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</si>
  <si>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</si>
  <si>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</si>
  <si>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</si>
  <si>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</si>
  <si>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</si>
  <si>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</si>
  <si>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</si>
  <si>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</si>
  <si>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</si>
  <si>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0000</t>
  </si>
  <si>
    <t>611</t>
  </si>
  <si>
    <t>0211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</si>
  <si>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</si>
  <si>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</si>
  <si>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</si>
  <si>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</si>
  <si>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</si>
  <si>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</si>
  <si>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</si>
  <si>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</si>
  <si>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</si>
  <si>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</si>
  <si>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0223</t>
  </si>
  <si>
    <t>9721</t>
  </si>
  <si>
    <t>9730</t>
  </si>
  <si>
    <t>9740</t>
  </si>
  <si>
    <t>Работы, услуги по содержанию имущества</t>
  </si>
  <si>
    <t>0225</t>
  </si>
  <si>
    <t>9028</t>
  </si>
  <si>
    <t>9029</t>
  </si>
  <si>
    <t>9241</t>
  </si>
  <si>
    <t>9030</t>
  </si>
  <si>
    <t>9031</t>
  </si>
  <si>
    <t>851</t>
  </si>
  <si>
    <t>852</t>
  </si>
  <si>
    <t>612</t>
  </si>
  <si>
    <t>9240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</si>
  <si>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</si>
  <si>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</si>
  <si>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</si>
  <si>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</si>
  <si>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</si>
  <si>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</si>
  <si>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</si>
  <si>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</si>
  <si>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</si>
  <si>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</si>
  <si>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</si>
  <si>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</si>
  <si>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</si>
  <si>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</si>
  <si>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</si>
  <si>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</si>
  <si>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</si>
  <si>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</si>
  <si>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</si>
  <si>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</si>
  <si>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</si>
  <si>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</si>
  <si>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</si>
  <si>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</si>
  <si>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</si>
  <si>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</si>
  <si>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</si>
  <si>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</si>
  <si>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</si>
  <si>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</si>
  <si>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</si>
  <si>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</si>
  <si>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</si>
  <si>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</si>
  <si>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</si>
  <si>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</si>
  <si>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</si>
  <si>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</si>
  <si>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</si>
  <si>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</si>
  <si>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</si>
  <si>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</si>
  <si>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</si>
  <si>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</si>
  <si>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</si>
  <si>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</si>
  <si>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</si>
  <si>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</si>
  <si>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</si>
  <si>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</si>
  <si>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Сумма выплат на закупку товаров, работ и услуг, руб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</si>
  <si>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</si>
  <si>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</si>
  <si>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</si>
  <si>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</si>
  <si>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</si>
  <si>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</si>
  <si>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</si>
  <si>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</si>
  <si>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</si>
  <si>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</si>
  <si>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</si>
  <si>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</si>
  <si>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</si>
  <si>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</si>
  <si>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</si>
  <si>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</si>
  <si>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</si>
  <si>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</si>
  <si>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</si>
  <si>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</si>
  <si>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</si>
  <si>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</si>
  <si>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</si>
  <si>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</si>
  <si>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</si>
  <si>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</si>
  <si>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</si>
  <si>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</si>
  <si>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</si>
  <si>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</si>
  <si>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</si>
  <si>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</si>
  <si>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</si>
  <si>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</si>
  <si>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</si>
  <si>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</si>
  <si>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</si>
  <si>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</si>
  <si>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</si>
  <si>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</si>
  <si>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</si>
  <si>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9179</t>
  </si>
  <si>
    <t>0220172030</t>
  </si>
  <si>
    <t>0220100590</t>
  </si>
  <si>
    <t>00000000000000000120</t>
  </si>
  <si>
    <t>00000000000000000130</t>
  </si>
  <si>
    <t>00000000000000000180</t>
  </si>
  <si>
    <t>Сумма ВСЕГО 2019
(без учета остатка)</t>
  </si>
  <si>
    <t>9963</t>
  </si>
  <si>
    <t>Пузанова Е.Ю.</t>
  </si>
  <si>
    <t>главный бухгалтер</t>
  </si>
  <si>
    <t>"_____" ___________20___г.</t>
  </si>
  <si>
    <t>Пшеничная Ю.В.</t>
  </si>
  <si>
    <t>9021</t>
  </si>
  <si>
    <t>243</t>
  </si>
  <si>
    <t>Сумма ВСЕГО 2020
(без учета остатка)</t>
  </si>
  <si>
    <t>прогноз 2020 год</t>
  </si>
  <si>
    <t xml:space="preserve"> 2020 год</t>
  </si>
  <si>
    <t>2020 год</t>
  </si>
  <si>
    <t>9911</t>
  </si>
  <si>
    <t>9912</t>
  </si>
  <si>
    <t>9974</t>
  </si>
  <si>
    <t>9928</t>
  </si>
  <si>
    <t>0260</t>
  </si>
  <si>
    <t>0266</t>
  </si>
  <si>
    <t>Социальное обеспечение</t>
  </si>
  <si>
    <t>Социальные пособия и компенсации персоналу в денежной форме</t>
  </si>
  <si>
    <t>Увеличение стоимости прочих оборотных запасов  (материалов)</t>
  </si>
  <si>
    <t>0346</t>
  </si>
  <si>
    <t>Увеличение стоимости прочих материальных запасов однократного применения</t>
  </si>
  <si>
    <t>0349</t>
  </si>
  <si>
    <t>0343</t>
  </si>
  <si>
    <t>0344</t>
  </si>
  <si>
    <t>Увеличение стоимости горюче-смазочных материалов</t>
  </si>
  <si>
    <t>Увеличение стоимости строительных материалов</t>
  </si>
  <si>
    <t>0291</t>
  </si>
  <si>
    <t>0292</t>
  </si>
  <si>
    <t>0350</t>
  </si>
  <si>
    <t>0352</t>
  </si>
  <si>
    <t>0353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</si>
  <si>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</si>
  <si>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</si>
  <si>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</si>
  <si>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9311</t>
  </si>
  <si>
    <t>0228</t>
  </si>
  <si>
    <t>Услуги, работы для целей капитальных вложений</t>
  </si>
  <si>
    <t>1. Средства областного бюджета</t>
  </si>
  <si>
    <t>2. Средства муниципального бюджета</t>
  </si>
  <si>
    <t>3. Средства от оказания платных услуг, а так же от иной приносящей доход деятельности</t>
  </si>
  <si>
    <t>Сумма ВСЕГО 2021
(без учета остатка)</t>
  </si>
  <si>
    <t>всего 2019 год</t>
  </si>
  <si>
    <t xml:space="preserve"> 2021 год</t>
  </si>
  <si>
    <t>2021 год</t>
  </si>
  <si>
    <t>3.1 Численность обучающихся в соответствии с утвержденным комплектованием на 01.09.2018: в т.ч.</t>
  </si>
  <si>
    <t>отчетный 2018 год</t>
  </si>
  <si>
    <t>2019 год</t>
  </si>
  <si>
    <t>прогноз 2021 год</t>
  </si>
  <si>
    <t>3.2. Численность обучающихся в соответствии с утвержденным комплектованием на 01.10.2018.</t>
  </si>
  <si>
    <t xml:space="preserve">на 2019 год очередной финансовый год </t>
  </si>
  <si>
    <t xml:space="preserve">на 2020 год 1-й год планового периода </t>
  </si>
  <si>
    <t xml:space="preserve">на 2021 год 2-й год планового периода </t>
  </si>
  <si>
    <t>6. Сведения о средствах, поступающих во временное распоряжение учреждения  на  2019 год</t>
  </si>
  <si>
    <t>Год начала закупки 2019 год</t>
  </si>
  <si>
    <t>НА 2019, 2020, 2021 годы</t>
  </si>
  <si>
    <t>МБОУ "Гимназия  № 12"</t>
  </si>
  <si>
    <t>Директор МБОУ "Гимназия № 12"</t>
  </si>
  <si>
    <t>Репкина К.В.</t>
  </si>
  <si>
    <t>Евсенева Н.С.</t>
  </si>
  <si>
    <t>Евсенева Н.С.  251-58-90</t>
  </si>
  <si>
    <t>Расшифровка расходов</t>
  </si>
  <si>
    <t>МБОУ "Гимназия № 12"</t>
  </si>
  <si>
    <t>(наименование организации)</t>
  </si>
  <si>
    <t>Метод расчета *</t>
  </si>
  <si>
    <t>Услуги связи и интернет трафик</t>
  </si>
  <si>
    <t>6833,33*12</t>
  </si>
  <si>
    <t>обслуживание компьютерной техники</t>
  </si>
  <si>
    <t>Закупка аттестатов</t>
  </si>
  <si>
    <t>Закупка учебников</t>
  </si>
  <si>
    <t>Закупка канцелярии и моющих средств</t>
  </si>
  <si>
    <t>Итого 01</t>
  </si>
  <si>
    <t>обслуживание холодильного и техзнологического оборудования</t>
  </si>
  <si>
    <t>3000*10</t>
  </si>
  <si>
    <t>сбор и вывоз ТОПП</t>
  </si>
  <si>
    <t>тех обслуживание УУТЭ</t>
  </si>
  <si>
    <t>2200*7</t>
  </si>
  <si>
    <t>услуги дезинсекции и дератизации</t>
  </si>
  <si>
    <t>1632,96*12</t>
  </si>
  <si>
    <t>Подготовка к отопительному сезону</t>
  </si>
  <si>
    <t>Профиспытания оборудования</t>
  </si>
  <si>
    <t>Текущий ремонт</t>
  </si>
  <si>
    <t>обслуживание АПС</t>
  </si>
  <si>
    <t>6000*12</t>
  </si>
  <si>
    <t>обслуживание комплекта ОКО-3</t>
  </si>
  <si>
    <t>3729*12</t>
  </si>
  <si>
    <t>обслуживание штор противопожарных</t>
  </si>
  <si>
    <t>1250*12</t>
  </si>
  <si>
    <t>повышение квалификации</t>
  </si>
  <si>
    <t>Утилизация</t>
  </si>
  <si>
    <t xml:space="preserve">Консультационные услуги </t>
  </si>
  <si>
    <t>Обслуживание бух-х программ</t>
  </si>
  <si>
    <t>Бесплатное горячие питание</t>
  </si>
  <si>
    <t>контроль за общественным порядком</t>
  </si>
  <si>
    <t>6646,65*12</t>
  </si>
  <si>
    <t>сопровождение программного комплекса ацк</t>
  </si>
  <si>
    <t>1300*12</t>
  </si>
  <si>
    <t>приобретение компьютерной техники</t>
  </si>
  <si>
    <t>25000*4</t>
  </si>
  <si>
    <t>Закупка хозтовров и канцтоваров</t>
  </si>
  <si>
    <t>Итого 02</t>
  </si>
  <si>
    <t>Всего</t>
  </si>
  <si>
    <t>* метод расчета заполняется подробно</t>
  </si>
  <si>
    <t>Руководитель организации</t>
  </si>
  <si>
    <t>50*2*12</t>
  </si>
  <si>
    <t>0,5% от годового ФОТ</t>
  </si>
  <si>
    <t>33333,00*3 квартала</t>
  </si>
  <si>
    <t>Курсы педагогических работников</t>
  </si>
  <si>
    <t>Медицинский осмотр педагогических работников</t>
  </si>
  <si>
    <t>согласно договора 2018</t>
  </si>
  <si>
    <t>62500*12</t>
  </si>
  <si>
    <t>18875,00*12</t>
  </si>
  <si>
    <t>согласно утвержденной лимитной карте</t>
  </si>
  <si>
    <t>4647,62*12</t>
  </si>
  <si>
    <t>приобретение мебели</t>
  </si>
  <si>
    <t>591,66*12</t>
  </si>
  <si>
    <t>2333,33*12</t>
  </si>
  <si>
    <t>544458,33*12</t>
  </si>
  <si>
    <t>АИС контингент</t>
  </si>
  <si>
    <t>согласно тарифа на 2019г.</t>
  </si>
  <si>
    <t>Тепловая энергия</t>
  </si>
  <si>
    <t>Электроэнергия</t>
  </si>
  <si>
    <t>Водоснабжение и водоотведение</t>
  </si>
  <si>
    <t>1808333,33*12</t>
  </si>
  <si>
    <t>Экологический паспорт</t>
  </si>
  <si>
    <t>Замеры сопротивления</t>
  </si>
  <si>
    <t>согласно расчета и ком. Пред</t>
  </si>
  <si>
    <t>Обслуживание вентиляции</t>
  </si>
  <si>
    <t>853</t>
  </si>
  <si>
    <t>3. Внебюджетные средства</t>
  </si>
  <si>
    <t>10833,33*12</t>
  </si>
  <si>
    <t>333333,33*12</t>
  </si>
  <si>
    <t>Программное обеспечение</t>
  </si>
  <si>
    <t>согласно комм.пред</t>
  </si>
  <si>
    <t>Итого 03</t>
  </si>
  <si>
    <t>346 (картриджи и комплектующие)</t>
  </si>
  <si>
    <t>согласно договора 2019</t>
  </si>
  <si>
    <t xml:space="preserve">муниципальное бюджетное общеобразовательное учреждение города Ростова-на-Дону "Гимназия № 12" </t>
  </si>
  <si>
    <t>г. Ростов-на-Дону, ул. Комсомольская, 57/25</t>
  </si>
  <si>
    <t>1.2. Виды деятельности учреждения:  основная деятельность – образовательная: 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отмены;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госу¬дарства,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воспитатель¬ной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психолого-педагогической и социальной помощи.</t>
  </si>
  <si>
    <t>1.3. Перечень платных образовательных услуг оказываемых учреждением, согласно Постановления Администрации города Ростова-на-Дону о внесении изменений в постановление Администрации города Ростова-на-Дону от 14.09.2012 № 785 «Об утверждении тарифов на платные образовательные услуги, предоставляемые муниципальными образовательными учреждениями Пролетарского района города Ростова-на-Дону» (ред. от 24.08.2015) от 09.11.2015г. №1035: Радость познания (дошкольная подготовка), Учимся играя (английский язык), ИЗО, Хореография, WEB-дизайн, Английский с интернетом, Юный журналист, Мой друг французский язык, Лингвистическая экология, Экология и мы, Генетика человека, Химия в нашем доме.</t>
  </si>
  <si>
    <r>
      <t xml:space="preserve">1.1. Цели деятельности учреждения: </t>
    </r>
    <r>
      <rPr>
        <sz val="14"/>
        <rFont val="Times New Roman"/>
        <family val="1"/>
      </rPr>
      <t>Основной целью деятельности МБОУ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образования.</t>
    </r>
  </si>
  <si>
    <t>346</t>
  </si>
  <si>
    <t>_________________ Репкина К.В.</t>
  </si>
  <si>
    <t>9710</t>
  </si>
  <si>
    <t>____________________Репкина К.В.</t>
  </si>
  <si>
    <t>5. Показатели выплаты по расходам на закупку товаров, работ, услуг учреждения на 01.02. 2019  год</t>
  </si>
  <si>
    <t>00000000000000000440</t>
  </si>
  <si>
    <t>01.05.2019</t>
  </si>
  <si>
    <t xml:space="preserve">2.1. Балансовая стоимость недвижимого муниципального имущества на 01.05.2019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</si>
  <si>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01.05.2019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</si>
  <si>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01.05.2019 года  </t>
  </si>
  <si>
    <t xml:space="preserve">2.4. Балансовая стоимость особо ценного движимого муниципального имущества на 01.05.2019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</si>
  <si>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01.05.2019 года    </t>
  </si>
  <si>
    <t>2.6. Остаточная стоимость недвижимого муниципального имущества на 01.05.2019 года</t>
  </si>
  <si>
    <t>2.7. Остаточная стоимость особо ценного движимого имущества на 01.05.2019 года</t>
  </si>
  <si>
    <t>по состоянию на 01.05.2019г.</t>
  </si>
  <si>
    <t>И.О. начальника МКУ "Отдел образования Пролетарского  района города Ростова-на-Дону"</t>
  </si>
  <si>
    <t>__________________________ Минасьян Е.Э.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</si>
</sst>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5" fillId="24" borderId="0" xfId="0" applyFont="1" applyFill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right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wrapText="1"/>
    </xf>
    <xf numFmtId="49" fontId="10" fillId="10" borderId="10" xfId="0" applyNumberFormat="1" applyFont="1" applyFill="1" applyBorder="1" applyAlignment="1">
      <alignment wrapText="1"/>
    </xf>
    <xf numFmtId="4" fontId="10" fillId="10" borderId="10" xfId="0" applyNumberFormat="1" applyFont="1" applyFill="1" applyBorder="1" applyAlignment="1">
      <alignment horizontal="right" wrapText="1"/>
    </xf>
    <xf numFmtId="49" fontId="10" fillId="9" borderId="10" xfId="0" applyNumberFormat="1" applyFont="1" applyFill="1" applyBorder="1" applyAlignment="1">
      <alignment wrapText="1"/>
    </xf>
    <xf numFmtId="4" fontId="10" fillId="9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wrapText="1"/>
    </xf>
    <xf numFmtId="4" fontId="10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9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11" fillId="24" borderId="0" xfId="0" applyFont="1" applyFill="1" applyAlignment="1">
      <alignment wrapText="1"/>
    </xf>
    <xf numFmtId="0" fontId="12" fillId="24" borderId="0" xfId="0" applyFont="1" applyFill="1" applyAlignment="1">
      <alignment horizontal="center" wrapText="1"/>
    </xf>
    <xf numFmtId="4" fontId="10" fillId="24" borderId="0" xfId="0" applyNumberFormat="1" applyFont="1" applyFill="1" applyAlignment="1">
      <alignment horizontal="right" wrapText="1"/>
    </xf>
    <xf numFmtId="4" fontId="10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wrapText="1"/>
    </xf>
    <xf numFmtId="0" fontId="10" fillId="24" borderId="0" xfId="0" applyFont="1" applyFill="1" applyBorder="1" applyAlignment="1">
      <alignment/>
    </xf>
    <xf numFmtId="49" fontId="10" fillId="24" borderId="0" xfId="0" applyNumberFormat="1" applyFont="1" applyFill="1" applyAlignment="1">
      <alignment horizontal="center" wrapText="1"/>
    </xf>
    <xf numFmtId="49" fontId="10" fillId="24" borderId="12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" fontId="10" fillId="24" borderId="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 horizontal="left" wrapText="1"/>
    </xf>
    <xf numFmtId="49" fontId="10" fillId="24" borderId="0" xfId="0" applyNumberFormat="1" applyFont="1" applyFill="1" applyBorder="1" applyAlignment="1">
      <alignment wrapText="1"/>
    </xf>
    <xf numFmtId="4" fontId="10" fillId="24" borderId="11" xfId="0" applyNumberFormat="1" applyFont="1" applyFill="1" applyBorder="1" applyAlignment="1">
      <alignment horizontal="right" wrapText="1"/>
    </xf>
    <xf numFmtId="49" fontId="10" fillId="24" borderId="0" xfId="0" applyNumberFormat="1" applyFont="1" applyFill="1" applyAlignment="1">
      <alignment wrapText="1"/>
    </xf>
    <xf numFmtId="0" fontId="6" fillId="24" borderId="0" xfId="0" applyFont="1" applyFill="1" applyAlignment="1" applyProtection="1">
      <alignment wrapText="1"/>
      <protection locked="0"/>
    </xf>
    <xf numFmtId="3" fontId="6" fillId="24" borderId="0" xfId="0" applyNumberFormat="1" applyFont="1" applyFill="1" applyAlignment="1" applyProtection="1">
      <alignment wrapText="1"/>
      <protection locked="0"/>
    </xf>
    <xf numFmtId="0" fontId="20" fillId="24" borderId="0" xfId="0" applyFont="1" applyFill="1" applyAlignment="1" applyProtection="1">
      <alignment wrapText="1"/>
      <protection locked="0"/>
    </xf>
    <xf numFmtId="3" fontId="19" fillId="24" borderId="13" xfId="0" applyNumberFormat="1" applyFont="1" applyFill="1" applyBorder="1" applyAlignment="1" applyProtection="1">
      <alignment wrapText="1"/>
      <protection locked="0"/>
    </xf>
    <xf numFmtId="0" fontId="7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4" fontId="6" fillId="24" borderId="0" xfId="0" applyNumberFormat="1" applyFont="1" applyFill="1" applyAlignment="1">
      <alignment horizontal="right" wrapText="1"/>
    </xf>
    <xf numFmtId="0" fontId="5" fillId="24" borderId="0" xfId="0" applyFont="1" applyFill="1" applyAlignment="1">
      <alignment wrapText="1"/>
    </xf>
    <xf numFmtId="0" fontId="7" fillId="24" borderId="0" xfId="0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3" fontId="17" fillId="24" borderId="10" xfId="0" applyNumberFormat="1" applyFont="1" applyFill="1" applyBorder="1" applyAlignment="1" applyProtection="1">
      <alignment wrapText="1"/>
      <protection locked="0"/>
    </xf>
    <xf numFmtId="0" fontId="9" fillId="24" borderId="0" xfId="0" applyFont="1" applyFill="1" applyAlignment="1" applyProtection="1">
      <alignment wrapText="1"/>
      <protection locked="0"/>
    </xf>
    <xf numFmtId="49" fontId="7" fillId="24" borderId="10" xfId="0" applyNumberFormat="1" applyFont="1" applyFill="1" applyBorder="1" applyAlignment="1" applyProtection="1">
      <alignment wrapText="1"/>
      <protection locked="0"/>
    </xf>
    <xf numFmtId="2" fontId="7" fillId="24" borderId="10" xfId="0" applyNumberFormat="1" applyFont="1" applyFill="1" applyBorder="1" applyAlignment="1" applyProtection="1">
      <alignment wrapText="1"/>
      <protection locked="0"/>
    </xf>
    <xf numFmtId="0" fontId="7" fillId="24" borderId="0" xfId="0" applyFont="1" applyFill="1" applyBorder="1" applyAlignment="1" applyProtection="1">
      <alignment horizontal="left" wrapText="1"/>
      <protection locked="0"/>
    </xf>
    <xf numFmtId="4" fontId="7" fillId="24" borderId="0" xfId="0" applyNumberFormat="1" applyFont="1" applyFill="1" applyBorder="1" applyAlignment="1" applyProtection="1">
      <alignment wrapText="1"/>
      <protection locked="0"/>
    </xf>
    <xf numFmtId="4" fontId="7" fillId="24" borderId="10" xfId="0" applyNumberFormat="1" applyFont="1" applyFill="1" applyBorder="1" applyAlignment="1" applyProtection="1">
      <alignment wrapText="1"/>
      <protection locked="0"/>
    </xf>
    <xf numFmtId="0" fontId="7" fillId="24" borderId="0" xfId="0" applyFont="1" applyFill="1" applyBorder="1" applyAlignment="1" applyProtection="1">
      <alignment wrapText="1"/>
      <protection locked="0"/>
    </xf>
    <xf numFmtId="0" fontId="6" fillId="24" borderId="0" xfId="0" applyFont="1" applyFill="1" applyBorder="1" applyAlignment="1" applyProtection="1">
      <alignment horizontal="left" wrapText="1"/>
      <protection locked="0"/>
    </xf>
    <xf numFmtId="0" fontId="6" fillId="24" borderId="0" xfId="0" applyFont="1" applyFill="1" applyBorder="1" applyAlignment="1" applyProtection="1">
      <alignment wrapText="1"/>
      <protection locked="0"/>
    </xf>
    <xf numFmtId="3" fontId="7" fillId="24" borderId="0" xfId="0" applyNumberFormat="1" applyFont="1" applyFill="1" applyAlignment="1" applyProtection="1">
      <alignment wrapText="1"/>
      <protection locked="0"/>
    </xf>
    <xf numFmtId="3" fontId="17" fillId="24" borderId="0" xfId="0" applyNumberFormat="1" applyFont="1" applyFill="1" applyAlignment="1" applyProtection="1">
      <alignment wrapText="1"/>
      <protection locked="0"/>
    </xf>
    <xf numFmtId="0" fontId="19" fillId="24" borderId="0" xfId="0" applyFont="1" applyFill="1" applyAlignment="1" applyProtection="1">
      <alignment wrapText="1"/>
      <protection locked="0"/>
    </xf>
    <xf numFmtId="3" fontId="19" fillId="24" borderId="0" xfId="0" applyNumberFormat="1" applyFont="1" applyFill="1" applyBorder="1" applyAlignment="1" applyProtection="1">
      <alignment wrapText="1"/>
      <protection locked="0"/>
    </xf>
    <xf numFmtId="3" fontId="6" fillId="24" borderId="0" xfId="0" applyNumberFormat="1" applyFont="1" applyFill="1" applyBorder="1" applyAlignment="1" applyProtection="1">
      <alignment wrapText="1"/>
      <protection locked="0"/>
    </xf>
    <xf numFmtId="0" fontId="17" fillId="24" borderId="0" xfId="0" applyFont="1" applyFill="1" applyAlignment="1" applyProtection="1">
      <alignment horizontal="center" wrapText="1"/>
      <protection locked="0"/>
    </xf>
    <xf numFmtId="3" fontId="17" fillId="24" borderId="0" xfId="0" applyNumberFormat="1" applyFont="1" applyFill="1" applyAlignment="1" applyProtection="1">
      <alignment horizontal="center" wrapText="1"/>
      <protection locked="0"/>
    </xf>
    <xf numFmtId="3" fontId="17" fillId="24" borderId="0" xfId="0" applyNumberFormat="1" applyFont="1" applyFill="1" applyBorder="1" applyAlignment="1" applyProtection="1">
      <alignment horizontal="center" wrapText="1"/>
      <protection locked="0"/>
    </xf>
    <xf numFmtId="3" fontId="6" fillId="24" borderId="0" xfId="0" applyNumberFormat="1" applyFont="1" applyFill="1" applyAlignment="1" applyProtection="1">
      <alignment horizontal="right" wrapText="1"/>
      <protection locked="0"/>
    </xf>
    <xf numFmtId="3" fontId="6" fillId="24" borderId="0" xfId="0" applyNumberFormat="1" applyFont="1" applyFill="1" applyBorder="1" applyAlignment="1" applyProtection="1">
      <alignment horizontal="center" wrapText="1"/>
      <protection locked="0"/>
    </xf>
    <xf numFmtId="0" fontId="24" fillId="24" borderId="0" xfId="0" applyFont="1" applyFill="1" applyBorder="1" applyAlignment="1" applyProtection="1">
      <alignment horizontal="left" wrapText="1"/>
      <protection locked="0"/>
    </xf>
    <xf numFmtId="0" fontId="6" fillId="24" borderId="0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Border="1" applyAlignment="1" applyProtection="1">
      <alignment wrapText="1"/>
      <protection locked="0"/>
    </xf>
    <xf numFmtId="3" fontId="17" fillId="24" borderId="0" xfId="0" applyNumberFormat="1" applyFont="1" applyFill="1" applyBorder="1" applyAlignment="1" applyProtection="1">
      <alignment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49" fontId="6" fillId="24" borderId="0" xfId="0" applyNumberFormat="1" applyFont="1" applyFill="1" applyAlignment="1" applyProtection="1">
      <alignment horizontal="center" wrapText="1"/>
      <protection locked="0"/>
    </xf>
    <xf numFmtId="0" fontId="9" fillId="24" borderId="0" xfId="0" applyFont="1" applyFill="1" applyAlignment="1" applyProtection="1">
      <alignment horizontal="left" wrapText="1"/>
      <protection locked="0"/>
    </xf>
    <xf numFmtId="49" fontId="6" fillId="24" borderId="0" xfId="0" applyNumberFormat="1" applyFont="1" applyFill="1" applyAlignment="1" applyProtection="1">
      <alignment wrapText="1"/>
      <protection locked="0"/>
    </xf>
    <xf numFmtId="49" fontId="7" fillId="24" borderId="10" xfId="0" applyNumberFormat="1" applyFont="1" applyFill="1" applyBorder="1" applyAlignment="1" applyProtection="1">
      <alignment horizontal="right" wrapText="1"/>
      <protection locked="0"/>
    </xf>
    <xf numFmtId="4" fontId="7" fillId="24" borderId="10" xfId="0" applyNumberFormat="1" applyFont="1" applyFill="1" applyBorder="1" applyAlignment="1" applyProtection="1">
      <alignment horizontal="right" wrapText="1"/>
      <protection locked="0"/>
    </xf>
    <xf numFmtId="0" fontId="7" fillId="24" borderId="10" xfId="0" applyFont="1" applyFill="1" applyBorder="1" applyAlignment="1" applyProtection="1">
      <alignment horizontal="right" wrapText="1"/>
      <protection locked="0"/>
    </xf>
    <xf numFmtId="49" fontId="7" fillId="24" borderId="0" xfId="0" applyNumberFormat="1" applyFont="1" applyFill="1" applyBorder="1" applyAlignment="1" applyProtection="1">
      <alignment wrapText="1"/>
      <protection locked="0"/>
    </xf>
    <xf numFmtId="3" fontId="7" fillId="24" borderId="0" xfId="0" applyNumberFormat="1" applyFont="1" applyFill="1" applyBorder="1" applyAlignment="1" applyProtection="1">
      <alignment vertical="center" wrapText="1"/>
      <protection locked="0"/>
    </xf>
    <xf numFmtId="4" fontId="7" fillId="24" borderId="0" xfId="0" applyNumberFormat="1" applyFont="1" applyFill="1" applyBorder="1" applyAlignment="1" applyProtection="1">
      <alignment horizont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vertical="center" wrapText="1"/>
      <protection locked="0"/>
    </xf>
    <xf numFmtId="49" fontId="7" fillId="24" borderId="0" xfId="0" applyNumberFormat="1" applyFont="1" applyFill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 applyProtection="1">
      <alignment wrapText="1"/>
      <protection locked="0"/>
    </xf>
    <xf numFmtId="3" fontId="7" fillId="24" borderId="12" xfId="0" applyNumberFormat="1" applyFont="1" applyFill="1" applyBorder="1" applyAlignment="1" applyProtection="1">
      <alignment wrapText="1"/>
      <protection locked="0"/>
    </xf>
    <xf numFmtId="3" fontId="19" fillId="24" borderId="10" xfId="0" applyNumberFormat="1" applyFont="1" applyFill="1" applyBorder="1" applyAlignment="1" applyProtection="1">
      <alignment horizontal="center" wrapText="1"/>
      <protection locked="0"/>
    </xf>
    <xf numFmtId="4" fontId="19" fillId="24" borderId="10" xfId="0" applyNumberFormat="1" applyFont="1" applyFill="1" applyBorder="1" applyAlignment="1" applyProtection="1">
      <alignment vertical="top" wrapText="1"/>
      <protection locked="0"/>
    </xf>
    <xf numFmtId="3" fontId="19" fillId="24" borderId="10" xfId="0" applyNumberFormat="1" applyFont="1" applyFill="1" applyBorder="1" applyAlignment="1" applyProtection="1">
      <alignment vertical="top" wrapText="1"/>
      <protection locked="0"/>
    </xf>
    <xf numFmtId="3" fontId="19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11" fillId="24" borderId="0" xfId="0" applyFont="1" applyFill="1" applyAlignment="1">
      <alignment/>
    </xf>
    <xf numFmtId="0" fontId="11" fillId="0" borderId="0" xfId="0" applyFont="1" applyAlignment="1">
      <alignment/>
    </xf>
    <xf numFmtId="0" fontId="5" fillId="24" borderId="0" xfId="0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4" fontId="26" fillId="24" borderId="10" xfId="0" applyNumberFormat="1" applyFont="1" applyFill="1" applyBorder="1" applyAlignment="1">
      <alignment horizontal="right" wrapText="1"/>
    </xf>
    <xf numFmtId="0" fontId="27" fillId="24" borderId="0" xfId="0" applyFont="1" applyFill="1" applyAlignment="1">
      <alignment wrapText="1"/>
    </xf>
    <xf numFmtId="49" fontId="26" fillId="24" borderId="10" xfId="0" applyNumberFormat="1" applyFont="1" applyFill="1" applyBorder="1" applyAlignment="1">
      <alignment horizontal="center" wrapText="1"/>
    </xf>
    <xf numFmtId="4" fontId="26" fillId="24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wrapText="1"/>
    </xf>
    <xf numFmtId="0" fontId="29" fillId="24" borderId="0" xfId="0" applyFont="1" applyFill="1" applyAlignment="1">
      <alignment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6" fillId="8" borderId="10" xfId="0" applyNumberFormat="1" applyFont="1" applyFill="1" applyBorder="1" applyAlignment="1">
      <alignment horizontal="center" wrapText="1"/>
    </xf>
    <xf numFmtId="4" fontId="26" fillId="8" borderId="10" xfId="0" applyNumberFormat="1" applyFont="1" applyFill="1" applyBorder="1" applyAlignment="1">
      <alignment wrapText="1"/>
    </xf>
    <xf numFmtId="0" fontId="27" fillId="8" borderId="0" xfId="0" applyFont="1" applyFill="1" applyAlignment="1">
      <alignment wrapText="1"/>
    </xf>
    <xf numFmtId="49" fontId="10" fillId="8" borderId="10" xfId="0" applyNumberFormat="1" applyFont="1" applyFill="1" applyBorder="1" applyAlignment="1">
      <alignment horizontal="center" wrapText="1"/>
    </xf>
    <xf numFmtId="4" fontId="12" fillId="8" borderId="10" xfId="0" applyNumberFormat="1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4" fontId="10" fillId="24" borderId="10" xfId="0" applyNumberFormat="1" applyFont="1" applyFill="1" applyBorder="1" applyAlignment="1">
      <alignment wrapText="1"/>
    </xf>
    <xf numFmtId="4" fontId="10" fillId="24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 applyProtection="1">
      <alignment horizontal="right" wrapText="1"/>
      <protection locked="0"/>
    </xf>
    <xf numFmtId="4" fontId="7" fillId="8" borderId="10" xfId="0" applyNumberFormat="1" applyFont="1" applyFill="1" applyBorder="1" applyAlignment="1" applyProtection="1">
      <alignment horizontal="center" wrapText="1"/>
      <protection locked="0"/>
    </xf>
    <xf numFmtId="4" fontId="7" fillId="8" borderId="10" xfId="0" applyNumberFormat="1" applyFont="1" applyFill="1" applyBorder="1" applyAlignment="1" applyProtection="1">
      <alignment wrapText="1"/>
      <protection locked="0"/>
    </xf>
    <xf numFmtId="49" fontId="7" fillId="8" borderId="10" xfId="0" applyNumberFormat="1" applyFont="1" applyFill="1" applyBorder="1" applyAlignment="1" applyProtection="1">
      <alignment wrapText="1"/>
      <protection locked="0"/>
    </xf>
    <xf numFmtId="0" fontId="6" fillId="8" borderId="0" xfId="0" applyFont="1" applyFill="1" applyAlignment="1" applyProtection="1">
      <alignment wrapText="1"/>
      <protection locked="0"/>
    </xf>
    <xf numFmtId="4" fontId="10" fillId="25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10" fillId="8" borderId="10" xfId="0" applyNumberFormat="1" applyFont="1" applyFill="1" applyBorder="1" applyAlignment="1">
      <alignment horizontal="center" vertical="center" wrapText="1"/>
    </xf>
    <xf numFmtId="4" fontId="10" fillId="8" borderId="10" xfId="0" applyNumberFormat="1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49" fontId="26" fillId="8" borderId="10" xfId="0" applyNumberFormat="1" applyFont="1" applyFill="1" applyBorder="1" applyAlignment="1">
      <alignment horizontal="center" vertical="center" wrapText="1"/>
    </xf>
    <xf numFmtId="4" fontId="10" fillId="8" borderId="10" xfId="0" applyNumberFormat="1" applyFont="1" applyFill="1" applyBorder="1" applyAlignment="1">
      <alignment horizontal="right" wrapText="1"/>
    </xf>
    <xf numFmtId="4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0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30" fillId="9" borderId="10" xfId="0" applyFont="1" applyFill="1" applyBorder="1" applyAlignment="1">
      <alignment/>
    </xf>
    <xf numFmtId="4" fontId="30" fillId="9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0" fillId="8" borderId="10" xfId="0" applyFont="1" applyFill="1" applyBorder="1" applyAlignment="1">
      <alignment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30" fillId="5" borderId="10" xfId="0" applyFont="1" applyFill="1" applyBorder="1" applyAlignment="1">
      <alignment/>
    </xf>
    <xf numFmtId="4" fontId="30" fillId="5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0" fillId="0" borderId="0" xfId="0" applyNumberFormat="1" applyAlignment="1">
      <alignment/>
    </xf>
    <xf numFmtId="4" fontId="0" fillId="25" borderId="10" xfId="0" applyNumberForma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4" fontId="19" fillId="24" borderId="0" xfId="0" applyNumberFormat="1" applyFont="1" applyFill="1" applyAlignment="1" applyProtection="1">
      <alignment wrapText="1"/>
      <protection locked="0"/>
    </xf>
    <xf numFmtId="4" fontId="19" fillId="24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 locked="0"/>
    </xf>
    <xf numFmtId="49" fontId="7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left" wrapText="1"/>
      <protection locked="0"/>
    </xf>
    <xf numFmtId="3" fontId="7" fillId="24" borderId="11" xfId="0" applyNumberFormat="1" applyFont="1" applyFill="1" applyBorder="1" applyAlignment="1" applyProtection="1">
      <alignment horizontal="center" wrapText="1"/>
      <protection locked="0"/>
    </xf>
    <xf numFmtId="0" fontId="7" fillId="24" borderId="0" xfId="0" applyFont="1" applyFill="1" applyAlignment="1" applyProtection="1">
      <alignment horizontal="center" wrapText="1"/>
      <protection locked="0"/>
    </xf>
    <xf numFmtId="4" fontId="7" fillId="24" borderId="10" xfId="0" applyNumberFormat="1" applyFont="1" applyFill="1" applyBorder="1" applyAlignment="1" applyProtection="1">
      <alignment horizontal="center" wrapText="1"/>
      <protection locked="0"/>
    </xf>
    <xf numFmtId="49" fontId="7" fillId="24" borderId="12" xfId="0" applyNumberFormat="1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3" fontId="7" fillId="24" borderId="10" xfId="0" applyNumberFormat="1" applyFont="1" applyFill="1" applyBorder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wrapText="1"/>
      <protection locked="0"/>
    </xf>
    <xf numFmtId="3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3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4" xfId="0" applyFont="1" applyFill="1" applyBorder="1" applyAlignment="1" applyProtection="1">
      <alignment horizontal="center" wrapText="1"/>
      <protection locked="0"/>
    </xf>
    <xf numFmtId="3" fontId="7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3" fontId="17" fillId="24" borderId="0" xfId="0" applyNumberFormat="1" applyFont="1" applyFill="1" applyBorder="1" applyAlignment="1" applyProtection="1">
      <alignment horizontal="right" wrapText="1"/>
      <protection locked="0"/>
    </xf>
    <xf numFmtId="3" fontId="17" fillId="24" borderId="0" xfId="0" applyNumberFormat="1" applyFont="1" applyFill="1" applyAlignment="1" applyProtection="1">
      <alignment horizontal="right" wrapText="1"/>
      <protection locked="0"/>
    </xf>
    <xf numFmtId="3" fontId="17" fillId="24" borderId="17" xfId="0" applyNumberFormat="1" applyFont="1" applyFill="1" applyBorder="1" applyAlignment="1" applyProtection="1">
      <alignment horizontal="right" wrapText="1"/>
      <protection locked="0"/>
    </xf>
    <xf numFmtId="0" fontId="7" fillId="24" borderId="0" xfId="0" applyFont="1" applyFill="1" applyAlignment="1" applyProtection="1">
      <alignment horizontal="left" wrapText="1"/>
      <protection locked="0"/>
    </xf>
    <xf numFmtId="0" fontId="7" fillId="24" borderId="0" xfId="0" applyFont="1" applyFill="1" applyAlignment="1" applyProtection="1">
      <alignment horizontal="right" wrapText="1"/>
      <protection locked="0"/>
    </xf>
    <xf numFmtId="3" fontId="7" fillId="24" borderId="0" xfId="0" applyNumberFormat="1" applyFont="1" applyFill="1" applyAlignment="1" applyProtection="1">
      <alignment horizontal="right" wrapText="1"/>
      <protection locked="0"/>
    </xf>
    <xf numFmtId="3" fontId="7" fillId="24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9" xfId="0" applyFont="1" applyFill="1" applyBorder="1" applyAlignment="1" applyProtection="1">
      <alignment horizontal="center" wrapText="1"/>
      <protection locked="0"/>
    </xf>
    <xf numFmtId="0" fontId="23" fillId="24" borderId="14" xfId="0" applyFont="1" applyFill="1" applyBorder="1" applyAlignment="1" applyProtection="1">
      <alignment horizontal="center" wrapText="1"/>
      <protection locked="0"/>
    </xf>
    <xf numFmtId="0" fontId="23" fillId="24" borderId="19" xfId="0" applyFont="1" applyFill="1" applyBorder="1" applyAlignment="1" applyProtection="1">
      <alignment horizontal="left" wrapText="1"/>
      <protection locked="0"/>
    </xf>
    <xf numFmtId="0" fontId="23" fillId="24" borderId="20" xfId="0" applyFont="1" applyFill="1" applyBorder="1" applyAlignment="1" applyProtection="1">
      <alignment horizontal="left" wrapText="1"/>
      <protection locked="0"/>
    </xf>
    <xf numFmtId="0" fontId="23" fillId="24" borderId="14" xfId="0" applyFont="1" applyFill="1" applyBorder="1" applyAlignment="1" applyProtection="1">
      <alignment horizontal="left" wrapText="1"/>
      <protection locked="0"/>
    </xf>
    <xf numFmtId="0" fontId="6" fillId="24" borderId="14" xfId="0" applyFont="1" applyFill="1" applyBorder="1" applyAlignment="1" applyProtection="1">
      <alignment wrapText="1"/>
      <protection locked="0"/>
    </xf>
    <xf numFmtId="4" fontId="7" fillId="24" borderId="19" xfId="0" applyNumberFormat="1" applyFont="1" applyFill="1" applyBorder="1" applyAlignment="1" applyProtection="1">
      <alignment horizontal="center" wrapText="1"/>
      <protection locked="0"/>
    </xf>
    <xf numFmtId="4" fontId="7" fillId="24" borderId="20" xfId="0" applyNumberFormat="1" applyFont="1" applyFill="1" applyBorder="1" applyAlignment="1" applyProtection="1">
      <alignment horizontal="center" wrapText="1"/>
      <protection locked="0"/>
    </xf>
    <xf numFmtId="3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6" fillId="24" borderId="19" xfId="0" applyFont="1" applyFill="1" applyBorder="1" applyAlignment="1" applyProtection="1">
      <alignment wrapText="1"/>
      <protection locked="0"/>
    </xf>
    <xf numFmtId="3" fontId="7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left" wrapText="1"/>
      <protection locked="0"/>
    </xf>
    <xf numFmtId="0" fontId="24" fillId="8" borderId="10" xfId="0" applyFont="1" applyFill="1" applyBorder="1" applyAlignment="1" applyProtection="1">
      <alignment horizontal="left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wrapText="1"/>
      <protection locked="0"/>
    </xf>
    <xf numFmtId="0" fontId="23" fillId="24" borderId="10" xfId="0" applyFont="1" applyFill="1" applyBorder="1" applyAlignment="1" applyProtection="1">
      <alignment horizontal="left" wrapText="1"/>
      <protection locked="0"/>
    </xf>
    <xf numFmtId="0" fontId="7" fillId="24" borderId="19" xfId="0" applyFont="1" applyFill="1" applyBorder="1" applyAlignment="1" applyProtection="1">
      <alignment horizontal="center" wrapText="1"/>
      <protection locked="0"/>
    </xf>
    <xf numFmtId="0" fontId="7" fillId="24" borderId="14" xfId="0" applyFont="1" applyFill="1" applyBorder="1" applyAlignment="1" applyProtection="1">
      <alignment horizontal="center" wrapText="1"/>
      <protection locked="0"/>
    </xf>
    <xf numFmtId="3" fontId="7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1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3" fontId="7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wrapText="1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16" xfId="0" applyFont="1" applyFill="1" applyBorder="1" applyAlignment="1" applyProtection="1">
      <alignment horizontal="center" vertical="center" wrapText="1"/>
      <protection locked="0"/>
    </xf>
    <xf numFmtId="0" fontId="7" fillId="24" borderId="23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17" xfId="0" applyFont="1" applyFill="1" applyBorder="1" applyAlignment="1" applyProtection="1">
      <alignment horizontal="center" vertical="center" wrapText="1"/>
      <protection locked="0"/>
    </xf>
    <xf numFmtId="0" fontId="7" fillId="24" borderId="24" xfId="0" applyFont="1" applyFill="1" applyBorder="1" applyAlignment="1" applyProtection="1">
      <alignment horizontal="center" vertical="center" wrapText="1"/>
      <protection locked="0"/>
    </xf>
    <xf numFmtId="0" fontId="7" fillId="24" borderId="12" xfId="0" applyFont="1" applyFill="1" applyBorder="1" applyAlignment="1" applyProtection="1">
      <alignment horizontal="center" vertical="center" wrapText="1"/>
      <protection locked="0"/>
    </xf>
    <xf numFmtId="0" fontId="7" fillId="24" borderId="25" xfId="0" applyFont="1" applyFill="1" applyBorder="1" applyAlignment="1" applyProtection="1">
      <alignment horizontal="center" vertical="center" wrapText="1"/>
      <protection locked="0"/>
    </xf>
    <xf numFmtId="0" fontId="7" fillId="24" borderId="19" xfId="0" applyFont="1" applyFill="1" applyBorder="1" applyAlignment="1" applyProtection="1">
      <alignment horizontal="center" vertical="center" wrapText="1"/>
      <protection locked="0"/>
    </xf>
    <xf numFmtId="0" fontId="7" fillId="24" borderId="20" xfId="0" applyFont="1" applyFill="1" applyBorder="1" applyAlignment="1" applyProtection="1">
      <alignment horizontal="center" vertical="center" wrapText="1"/>
      <protection locked="0"/>
    </xf>
    <xf numFmtId="0" fontId="7" fillId="24" borderId="22" xfId="0" applyFont="1" applyFill="1" applyBorder="1" applyAlignment="1" applyProtection="1">
      <alignment horizontal="center" vertical="center" wrapText="1"/>
      <protection locked="0"/>
    </xf>
    <xf numFmtId="49" fontId="7" fillId="24" borderId="19" xfId="0" applyNumberFormat="1" applyFont="1" applyFill="1" applyBorder="1" applyAlignment="1" applyProtection="1">
      <alignment horizontal="center" wrapText="1"/>
      <protection locked="0"/>
    </xf>
    <xf numFmtId="49" fontId="7" fillId="24" borderId="14" xfId="0" applyNumberFormat="1" applyFont="1" applyFill="1" applyBorder="1" applyAlignment="1" applyProtection="1">
      <alignment horizontal="center" wrapText="1"/>
      <protection locked="0"/>
    </xf>
    <xf numFmtId="49" fontId="7" fillId="24" borderId="10" xfId="0" applyNumberFormat="1" applyFont="1" applyFill="1" applyBorder="1" applyAlignment="1" applyProtection="1">
      <alignment horizontal="center" wrapText="1"/>
      <protection locked="0"/>
    </xf>
    <xf numFmtId="3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" xfId="0" applyNumberFormat="1" applyFont="1" applyFill="1" applyBorder="1" applyAlignment="1" applyProtection="1">
      <alignment horizontal="center" wrapText="1"/>
      <protection locked="0"/>
    </xf>
    <xf numFmtId="49" fontId="7" fillId="24" borderId="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left" wrapText="1"/>
      <protection locked="0"/>
    </xf>
    <xf numFmtId="3" fontId="7" fillId="24" borderId="11" xfId="0" applyNumberFormat="1" applyFont="1" applyFill="1" applyBorder="1" applyAlignment="1" applyProtection="1">
      <alignment horizontal="center" wrapText="1"/>
      <protection locked="0"/>
    </xf>
    <xf numFmtId="0" fontId="7" fillId="24" borderId="0" xfId="0" applyFont="1" applyFill="1" applyAlignment="1" applyProtection="1">
      <alignment horizontal="center" wrapText="1"/>
      <protection locked="0"/>
    </xf>
    <xf numFmtId="4" fontId="7" fillId="24" borderId="10" xfId="0" applyNumberFormat="1" applyFont="1" applyFill="1" applyBorder="1" applyAlignment="1" applyProtection="1">
      <alignment horizontal="center" wrapText="1"/>
      <protection locked="0"/>
    </xf>
    <xf numFmtId="49" fontId="7" fillId="24" borderId="12" xfId="0" applyNumberFormat="1" applyFont="1" applyFill="1" applyBorder="1" applyAlignment="1" applyProtection="1">
      <alignment horizontal="center" wrapText="1"/>
      <protection locked="0"/>
    </xf>
    <xf numFmtId="3" fontId="7" fillId="24" borderId="12" xfId="0" applyNumberFormat="1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3" fontId="7" fillId="24" borderId="10" xfId="0" applyNumberFormat="1" applyFont="1" applyFill="1" applyBorder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wrapText="1"/>
      <protection locked="0"/>
    </xf>
    <xf numFmtId="0" fontId="6" fillId="24" borderId="18" xfId="0" applyFont="1" applyFill="1" applyBorder="1" applyAlignment="1" applyProtection="1">
      <alignment horizontal="left" vertical="center" wrapText="1"/>
      <protection locked="0"/>
    </xf>
    <xf numFmtId="0" fontId="6" fillId="24" borderId="16" xfId="0" applyFont="1" applyFill="1" applyBorder="1" applyAlignment="1" applyProtection="1">
      <alignment horizontal="left" vertical="center" wrapText="1"/>
      <protection locked="0"/>
    </xf>
    <xf numFmtId="0" fontId="6" fillId="24" borderId="23" xfId="0" applyFont="1" applyFill="1" applyBorder="1" applyAlignment="1" applyProtection="1">
      <alignment horizontal="left" vertical="center" wrapText="1"/>
      <protection locked="0"/>
    </xf>
    <xf numFmtId="0" fontId="6" fillId="24" borderId="17" xfId="0" applyFont="1" applyFill="1" applyBorder="1" applyAlignment="1" applyProtection="1">
      <alignment horizontal="left" vertical="center" wrapText="1"/>
      <protection locked="0"/>
    </xf>
    <xf numFmtId="0" fontId="7" fillId="24" borderId="19" xfId="0" applyFont="1" applyFill="1" applyBorder="1" applyAlignment="1" applyProtection="1">
      <alignment horizontal="left" wrapText="1"/>
      <protection locked="0"/>
    </xf>
    <xf numFmtId="0" fontId="7" fillId="24" borderId="20" xfId="0" applyFont="1" applyFill="1" applyBorder="1" applyAlignment="1" applyProtection="1">
      <alignment horizontal="left" wrapText="1"/>
      <protection locked="0"/>
    </xf>
    <xf numFmtId="0" fontId="7" fillId="24" borderId="14" xfId="0" applyFont="1" applyFill="1" applyBorder="1" applyAlignment="1" applyProtection="1">
      <alignment horizontal="left" wrapText="1"/>
      <protection locked="0"/>
    </xf>
    <xf numFmtId="49" fontId="6" fillId="24" borderId="19" xfId="0" applyNumberFormat="1" applyFont="1" applyFill="1" applyBorder="1" applyAlignment="1" applyProtection="1">
      <alignment horizontal="center" wrapText="1"/>
      <protection locked="0"/>
    </xf>
    <xf numFmtId="49" fontId="6" fillId="24" borderId="14" xfId="0" applyNumberFormat="1" applyFont="1" applyFill="1" applyBorder="1" applyAlignment="1" applyProtection="1">
      <alignment horizontal="center" wrapText="1"/>
      <protection locked="0"/>
    </xf>
    <xf numFmtId="0" fontId="7" fillId="24" borderId="20" xfId="0" applyFont="1" applyFill="1" applyBorder="1" applyAlignment="1" applyProtection="1">
      <alignment horizontal="center" wrapText="1"/>
      <protection locked="0"/>
    </xf>
    <xf numFmtId="0" fontId="7" fillId="24" borderId="19" xfId="0" applyFont="1" applyFill="1" applyBorder="1" applyAlignment="1" applyProtection="1">
      <alignment wrapText="1"/>
      <protection locked="0"/>
    </xf>
    <xf numFmtId="0" fontId="7" fillId="24" borderId="20" xfId="0" applyFont="1" applyFill="1" applyBorder="1" applyAlignment="1" applyProtection="1">
      <alignment wrapText="1"/>
      <protection locked="0"/>
    </xf>
    <xf numFmtId="0" fontId="7" fillId="24" borderId="14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9" fillId="24" borderId="19" xfId="0" applyFont="1" applyFill="1" applyBorder="1" applyAlignment="1" applyProtection="1">
      <alignment horizontal="justify" vertical="top" wrapText="1"/>
      <protection locked="0"/>
    </xf>
    <xf numFmtId="0" fontId="19" fillId="24" borderId="20" xfId="0" applyFont="1" applyFill="1" applyBorder="1" applyAlignment="1" applyProtection="1">
      <alignment horizontal="justify" vertical="top" wrapText="1"/>
      <protection locked="0"/>
    </xf>
    <xf numFmtId="0" fontId="19" fillId="24" borderId="14" xfId="0" applyFont="1" applyFill="1" applyBorder="1" applyAlignment="1" applyProtection="1">
      <alignment horizontal="justify" vertical="top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9" fillId="24" borderId="19" xfId="0" applyFont="1" applyFill="1" applyBorder="1" applyAlignment="1" applyProtection="1">
      <alignment horizontal="center" wrapText="1"/>
      <protection locked="0"/>
    </xf>
    <xf numFmtId="0" fontId="19" fillId="24" borderId="20" xfId="0" applyFont="1" applyFill="1" applyBorder="1" applyAlignment="1" applyProtection="1">
      <alignment horizontal="center" wrapText="1"/>
      <protection locked="0"/>
    </xf>
    <xf numFmtId="0" fontId="19" fillId="24" borderId="14" xfId="0" applyFont="1" applyFill="1" applyBorder="1" applyAlignment="1" applyProtection="1">
      <alignment horizontal="center" wrapText="1"/>
      <protection locked="0"/>
    </xf>
    <xf numFmtId="0" fontId="25" fillId="24" borderId="19" xfId="0" applyFont="1" applyFill="1" applyBorder="1" applyAlignment="1" applyProtection="1">
      <alignment horizontal="justify" vertical="top" wrapText="1"/>
      <protection locked="0"/>
    </xf>
    <xf numFmtId="0" fontId="25" fillId="24" borderId="20" xfId="0" applyFont="1" applyFill="1" applyBorder="1" applyAlignment="1" applyProtection="1">
      <alignment horizontal="justify" vertical="top" wrapText="1"/>
      <protection locked="0"/>
    </xf>
    <xf numFmtId="0" fontId="25" fillId="24" borderId="14" xfId="0" applyFont="1" applyFill="1" applyBorder="1" applyAlignment="1" applyProtection="1">
      <alignment horizontal="justify" vertical="top" wrapText="1"/>
      <protection locked="0"/>
    </xf>
    <xf numFmtId="0" fontId="19" fillId="24" borderId="10" xfId="0" applyFont="1" applyFill="1" applyBorder="1" applyAlignment="1" applyProtection="1">
      <alignment horizontal="center" wrapText="1"/>
      <protection locked="0"/>
    </xf>
    <xf numFmtId="0" fontId="19" fillId="24" borderId="10" xfId="0" applyFont="1" applyFill="1" applyBorder="1" applyAlignment="1" applyProtection="1">
      <alignment horizontal="left" wrapText="1"/>
      <protection locked="0"/>
    </xf>
    <xf numFmtId="0" fontId="19" fillId="24" borderId="10" xfId="0" applyFont="1" applyFill="1" applyBorder="1" applyAlignment="1" applyProtection="1">
      <alignment horizontal="justify" wrapText="1"/>
      <protection locked="0"/>
    </xf>
    <xf numFmtId="0" fontId="19" fillId="24" borderId="19" xfId="0" applyFont="1" applyFill="1" applyBorder="1" applyAlignment="1" applyProtection="1">
      <alignment horizontal="justify" wrapText="1"/>
      <protection locked="0"/>
    </xf>
    <xf numFmtId="0" fontId="19" fillId="24" borderId="20" xfId="0" applyFont="1" applyFill="1" applyBorder="1" applyAlignment="1" applyProtection="1">
      <alignment horizontal="justify" wrapText="1"/>
      <protection locked="0"/>
    </xf>
    <xf numFmtId="0" fontId="19" fillId="24" borderId="14" xfId="0" applyFont="1" applyFill="1" applyBorder="1" applyAlignment="1" applyProtection="1">
      <alignment horizontal="justify" wrapText="1"/>
      <protection locked="0"/>
    </xf>
    <xf numFmtId="0" fontId="17" fillId="24" borderId="11" xfId="0" applyFont="1" applyFill="1" applyBorder="1" applyAlignment="1" applyProtection="1">
      <alignment horizontal="center" wrapText="1"/>
      <protection locked="0"/>
    </xf>
    <xf numFmtId="0" fontId="19" fillId="24" borderId="0" xfId="0" applyFont="1" applyFill="1" applyBorder="1" applyAlignment="1" applyProtection="1">
      <alignment horizontal="center" wrapText="1"/>
      <protection locked="0"/>
    </xf>
    <xf numFmtId="3" fontId="17" fillId="24" borderId="10" xfId="0" applyNumberFormat="1" applyFont="1" applyFill="1" applyBorder="1" applyAlignment="1" applyProtection="1">
      <alignment horizontal="center" wrapText="1"/>
      <protection locked="0"/>
    </xf>
    <xf numFmtId="3" fontId="7" fillId="24" borderId="0" xfId="0" applyNumberFormat="1" applyFont="1" applyFill="1" applyAlignment="1" applyProtection="1">
      <alignment horizontal="left" wrapText="1"/>
      <protection locked="0"/>
    </xf>
    <xf numFmtId="49" fontId="17" fillId="24" borderId="10" xfId="0" applyNumberFormat="1" applyFont="1" applyFill="1" applyBorder="1" applyAlignment="1" applyProtection="1">
      <alignment horizontal="center" wrapText="1"/>
      <protection locked="0"/>
    </xf>
    <xf numFmtId="0" fontId="21" fillId="24" borderId="0" xfId="0" applyFont="1" applyFill="1" applyBorder="1" applyAlignment="1" applyProtection="1">
      <alignment horizontal="left" wrapText="1"/>
      <protection locked="0"/>
    </xf>
    <xf numFmtId="3" fontId="17" fillId="24" borderId="0" xfId="0" applyNumberFormat="1" applyFont="1" applyFill="1" applyBorder="1" applyAlignment="1" applyProtection="1">
      <alignment horizontal="right" wrapText="1"/>
      <protection locked="0"/>
    </xf>
    <xf numFmtId="3" fontId="17" fillId="24" borderId="0" xfId="0" applyNumberFormat="1" applyFont="1" applyFill="1" applyAlignment="1" applyProtection="1">
      <alignment horizontal="right" wrapText="1"/>
      <protection locked="0"/>
    </xf>
    <xf numFmtId="3" fontId="17" fillId="24" borderId="17" xfId="0" applyNumberFormat="1" applyFont="1" applyFill="1" applyBorder="1" applyAlignment="1" applyProtection="1">
      <alignment horizontal="right" wrapText="1"/>
      <protection locked="0"/>
    </xf>
    <xf numFmtId="0" fontId="19" fillId="24" borderId="13" xfId="0" applyFont="1" applyFill="1" applyBorder="1" applyAlignment="1" applyProtection="1">
      <alignment horizontal="center" wrapText="1"/>
      <protection locked="0"/>
    </xf>
    <xf numFmtId="1" fontId="19" fillId="24" borderId="26" xfId="0" applyNumberFormat="1" applyFont="1" applyFill="1" applyBorder="1" applyAlignment="1" applyProtection="1">
      <alignment horizontal="left" wrapText="1"/>
      <protection locked="0"/>
    </xf>
    <xf numFmtId="0" fontId="19" fillId="24" borderId="13" xfId="0" applyFont="1" applyFill="1" applyBorder="1" applyAlignment="1" applyProtection="1">
      <alignment horizontal="left" wrapText="1"/>
      <protection locked="0"/>
    </xf>
    <xf numFmtId="0" fontId="7" fillId="24" borderId="0" xfId="0" applyFont="1" applyFill="1" applyAlignment="1" applyProtection="1">
      <alignment horizontal="left" wrapText="1"/>
      <protection locked="0"/>
    </xf>
    <xf numFmtId="0" fontId="7" fillId="24" borderId="0" xfId="0" applyFont="1" applyFill="1" applyAlignment="1" applyProtection="1">
      <alignment horizontal="right" wrapText="1"/>
      <protection locked="0"/>
    </xf>
    <xf numFmtId="0" fontId="7" fillId="24" borderId="0" xfId="0" applyFont="1" applyFill="1" applyBorder="1" applyAlignment="1" applyProtection="1">
      <alignment horizontal="right" wrapText="1"/>
      <protection locked="0"/>
    </xf>
    <xf numFmtId="0" fontId="20" fillId="24" borderId="0" xfId="0" applyFont="1" applyFill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horizontal="center" wrapText="1"/>
      <protection locked="0"/>
    </xf>
    <xf numFmtId="0" fontId="9" fillId="24" borderId="0" xfId="0" applyFont="1" applyFill="1" applyAlignment="1" applyProtection="1">
      <alignment horizontal="center" wrapText="1"/>
      <protection locked="0"/>
    </xf>
    <xf numFmtId="0" fontId="19" fillId="24" borderId="0" xfId="0" applyFont="1" applyFill="1" applyBorder="1" applyAlignment="1" applyProtection="1">
      <alignment horizontal="right" wrapText="1"/>
      <protection locked="0"/>
    </xf>
    <xf numFmtId="3" fontId="7" fillId="24" borderId="0" xfId="0" applyNumberFormat="1" applyFont="1" applyFill="1" applyAlignment="1" applyProtection="1">
      <alignment horizontal="center" wrapText="1"/>
      <protection locked="0"/>
    </xf>
    <xf numFmtId="0" fontId="19" fillId="24" borderId="0" xfId="0" applyFont="1" applyFill="1" applyAlignment="1" applyProtection="1">
      <alignment horizontal="left" wrapText="1"/>
      <protection locked="0"/>
    </xf>
    <xf numFmtId="3" fontId="7" fillId="24" borderId="0" xfId="0" applyNumberFormat="1" applyFont="1" applyFill="1" applyAlignment="1" applyProtection="1">
      <alignment horizontal="right" wrapText="1"/>
      <protection locked="0"/>
    </xf>
    <xf numFmtId="49" fontId="7" fillId="8" borderId="1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49" fontId="26" fillId="24" borderId="19" xfId="53" applyNumberFormat="1" applyFont="1" applyFill="1" applyBorder="1" applyAlignment="1">
      <alignment horizontal="center" vertical="center" wrapText="1"/>
      <protection/>
    </xf>
    <xf numFmtId="49" fontId="26" fillId="24" borderId="14" xfId="53" applyNumberFormat="1" applyFont="1" applyFill="1" applyBorder="1" applyAlignment="1">
      <alignment horizontal="center" vertical="center" wrapText="1"/>
      <protection/>
    </xf>
    <xf numFmtId="49" fontId="3" fillId="24" borderId="19" xfId="53" applyNumberFormat="1" applyFont="1" applyFill="1" applyBorder="1" applyAlignment="1">
      <alignment horizontal="center" vertical="center" wrapText="1"/>
      <protection/>
    </xf>
    <xf numFmtId="49" fontId="3" fillId="24" borderId="14" xfId="53" applyNumberFormat="1" applyFont="1" applyFill="1" applyBorder="1" applyAlignment="1">
      <alignment horizontal="center" vertical="center" wrapText="1"/>
      <protection/>
    </xf>
    <xf numFmtId="0" fontId="26" fillId="8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24" borderId="0" xfId="0" applyFont="1" applyFill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49" fontId="3" fillId="8" borderId="10" xfId="53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wrapText="1"/>
    </xf>
    <xf numFmtId="49" fontId="3" fillId="8" borderId="19" xfId="53" applyNumberFormat="1" applyFont="1" applyFill="1" applyBorder="1" applyAlignment="1">
      <alignment horizontal="center" vertical="center" wrapText="1"/>
      <protection/>
    </xf>
    <xf numFmtId="49" fontId="3" fillId="8" borderId="14" xfId="53" applyNumberFormat="1" applyFont="1" applyFill="1" applyBorder="1" applyAlignment="1">
      <alignment horizontal="center" vertical="center" wrapText="1"/>
      <protection/>
    </xf>
    <xf numFmtId="0" fontId="10" fillId="8" borderId="10" xfId="0" applyFont="1" applyFill="1" applyBorder="1" applyAlignment="1">
      <alignment horizontal="left" wrapText="1"/>
    </xf>
    <xf numFmtId="49" fontId="26" fillId="8" borderId="19" xfId="53" applyNumberFormat="1" applyFont="1" applyFill="1" applyBorder="1" applyAlignment="1">
      <alignment horizontal="center" vertical="center" wrapText="1"/>
      <protection/>
    </xf>
    <xf numFmtId="49" fontId="26" fillId="8" borderId="14" xfId="53" applyNumberFormat="1" applyFont="1" applyFill="1" applyBorder="1" applyAlignment="1">
      <alignment horizontal="center" vertical="center" wrapText="1"/>
      <protection/>
    </xf>
    <xf numFmtId="49" fontId="3" fillId="24" borderId="10" xfId="53" applyNumberFormat="1" applyFont="1" applyFill="1" applyBorder="1" applyAlignment="1">
      <alignment horizontal="left" vertical="center" wrapText="1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0" fontId="10" fillId="24" borderId="10" xfId="0" applyFont="1" applyFill="1" applyBorder="1" applyAlignment="1">
      <alignment horizontal="left" wrapText="1"/>
    </xf>
    <xf numFmtId="49" fontId="26" fillId="8" borderId="10" xfId="53" applyNumberFormat="1" applyFont="1" applyFill="1" applyBorder="1" applyAlignment="1">
      <alignment horizontal="left" vertical="center" wrapText="1"/>
      <protection/>
    </xf>
    <xf numFmtId="49" fontId="10" fillId="24" borderId="11" xfId="0" applyNumberFormat="1" applyFont="1" applyFill="1" applyBorder="1" applyAlignment="1">
      <alignment horizontal="center" wrapText="1"/>
    </xf>
    <xf numFmtId="4" fontId="10" fillId="24" borderId="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10" fillId="24" borderId="0" xfId="0" applyFont="1" applyFill="1" applyAlignment="1">
      <alignment horizontal="center" wrapText="1"/>
    </xf>
    <xf numFmtId="4" fontId="10" fillId="24" borderId="0" xfId="0" applyNumberFormat="1" applyFont="1" applyFill="1" applyBorder="1" applyAlignment="1">
      <alignment horizontal="left" wrapText="1"/>
    </xf>
    <xf numFmtId="49" fontId="10" fillId="24" borderId="12" xfId="0" applyNumberFormat="1" applyFont="1" applyFill="1" applyBorder="1" applyAlignment="1">
      <alignment horizontal="center" wrapText="1"/>
    </xf>
    <xf numFmtId="49" fontId="3" fillId="24" borderId="19" xfId="53" applyNumberFormat="1" applyFont="1" applyFill="1" applyBorder="1" applyAlignment="1">
      <alignment horizontal="left" vertical="center" wrapText="1"/>
      <protection/>
    </xf>
    <xf numFmtId="49" fontId="3" fillId="24" borderId="14" xfId="53" applyNumberFormat="1" applyFont="1" applyFill="1" applyBorder="1" applyAlignment="1">
      <alignment horizontal="left" vertical="center" wrapText="1"/>
      <protection/>
    </xf>
    <xf numFmtId="49" fontId="26" fillId="24" borderId="19" xfId="53" applyNumberFormat="1" applyFont="1" applyFill="1" applyBorder="1" applyAlignment="1">
      <alignment horizontal="left" vertical="center" wrapText="1"/>
      <protection/>
    </xf>
    <xf numFmtId="49" fontId="26" fillId="24" borderId="14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left" vertical="center" wrapText="1"/>
      <protection/>
    </xf>
    <xf numFmtId="4" fontId="10" fillId="24" borderId="12" xfId="0" applyNumberFormat="1" applyFont="1" applyFill="1" applyBorder="1" applyAlignment="1">
      <alignment horizontal="center" wrapText="1"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14" xfId="53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wrapText="1"/>
    </xf>
    <xf numFmtId="4" fontId="10" fillId="0" borderId="11" xfId="0" applyNumberFormat="1" applyFont="1" applyBorder="1" applyAlignment="1">
      <alignment horizontal="right" wrapText="1"/>
    </xf>
    <xf numFmtId="49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9" borderId="19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left" wrapText="1"/>
    </xf>
    <xf numFmtId="0" fontId="12" fillId="10" borderId="14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1"/>
  <sheetViews>
    <sheetView tabSelected="1" zoomScale="60" zoomScaleNormal="60" zoomScaleSheetLayoutView="50" zoomScalePageLayoutView="0" workbookViewId="0" topLeftCell="A10">
      <selection activeCell="I173" sqref="I173"/>
    </sheetView>
  </sheetViews>
  <sheetFormatPr defaultColWidth="9.140625" defaultRowHeight="15"/>
  <cols>
    <col min="1" max="1" width="9.140625" style="117" customWidth="1"/>
    <col min="2" max="2" width="42.00390625" style="117" customWidth="1"/>
    <col min="3" max="3" width="12.8515625" style="103" customWidth="1"/>
    <col min="4" max="4" width="16.00390625" style="103" customWidth="1"/>
    <col min="5" max="5" width="5.00390625" style="103" customWidth="1"/>
    <col min="6" max="6" width="3.140625" style="103" customWidth="1"/>
    <col min="7" max="7" width="20.00390625" style="103" customWidth="1"/>
    <col min="8" max="8" width="18.8515625" style="103" customWidth="1"/>
    <col min="9" max="9" width="19.7109375" style="104" customWidth="1"/>
    <col min="10" max="10" width="19.140625" style="104" customWidth="1"/>
    <col min="11" max="11" width="22.00390625" style="104" customWidth="1"/>
    <col min="12" max="12" width="17.28125" style="103" customWidth="1"/>
    <col min="13" max="13" width="21.7109375" style="103" customWidth="1"/>
    <col min="14" max="14" width="17.28125" style="103" customWidth="1"/>
    <col min="15" max="16" width="12.8515625" style="103" customWidth="1"/>
    <col min="17" max="17" width="18.57421875" style="103" customWidth="1"/>
    <col min="18" max="18" width="18.140625" style="103" customWidth="1"/>
    <col min="19" max="16384" width="9.140625" style="103" customWidth="1"/>
  </cols>
  <sheetData>
    <row r="1" spans="8:11" s="112" customFormat="1" ht="20.25" customHeight="1">
      <c r="H1" s="315"/>
      <c r="I1" s="315"/>
      <c r="J1" s="315"/>
      <c r="K1" s="315"/>
    </row>
    <row r="2" spans="8:18" s="112" customFormat="1" ht="9.75" customHeight="1">
      <c r="H2" s="244"/>
      <c r="I2" s="244"/>
      <c r="J2" s="244"/>
      <c r="K2" s="244"/>
      <c r="O2" s="315"/>
      <c r="P2" s="315"/>
      <c r="Q2" s="315"/>
      <c r="R2" s="315"/>
    </row>
    <row r="3" spans="1:18" s="112" customFormat="1" ht="18.75" customHeight="1">
      <c r="A3" s="315" t="s">
        <v>178</v>
      </c>
      <c r="B3" s="315"/>
      <c r="C3" s="315"/>
      <c r="D3" s="315"/>
      <c r="E3" s="315"/>
      <c r="F3" s="315"/>
      <c r="H3" s="377"/>
      <c r="I3" s="377"/>
      <c r="J3" s="377"/>
      <c r="K3" s="377"/>
      <c r="O3" s="315" t="s">
        <v>0</v>
      </c>
      <c r="P3" s="315"/>
      <c r="Q3" s="315"/>
      <c r="R3" s="315"/>
    </row>
    <row r="4" spans="1:18" s="112" customFormat="1" ht="39.75" customHeight="1">
      <c r="A4" s="370" t="s">
        <v>503</v>
      </c>
      <c r="B4" s="370"/>
      <c r="C4" s="370"/>
      <c r="D4" s="370"/>
      <c r="E4" s="370"/>
      <c r="F4" s="370"/>
      <c r="H4" s="315"/>
      <c r="I4" s="315"/>
      <c r="J4" s="315"/>
      <c r="K4" s="315"/>
      <c r="L4" s="371" t="s">
        <v>403</v>
      </c>
      <c r="M4" s="371"/>
      <c r="N4" s="371"/>
      <c r="O4" s="371"/>
      <c r="P4" s="371"/>
      <c r="Q4" s="371"/>
      <c r="R4" s="371"/>
    </row>
    <row r="5" spans="1:18" s="112" customFormat="1" ht="59.25" customHeight="1">
      <c r="A5" s="370" t="s">
        <v>504</v>
      </c>
      <c r="B5" s="370"/>
      <c r="C5" s="370"/>
      <c r="D5" s="370"/>
      <c r="E5" s="370"/>
      <c r="F5" s="370"/>
      <c r="H5" s="377"/>
      <c r="I5" s="377"/>
      <c r="J5" s="377"/>
      <c r="K5" s="377"/>
      <c r="L5" s="372" t="s">
        <v>491</v>
      </c>
      <c r="M5" s="372"/>
      <c r="N5" s="372"/>
      <c r="O5" s="372"/>
      <c r="P5" s="372"/>
      <c r="Q5" s="372"/>
      <c r="R5" s="372"/>
    </row>
    <row r="6" spans="9:18" s="112" customFormat="1" ht="15.75" customHeight="1">
      <c r="I6" s="126"/>
      <c r="J6" s="126"/>
      <c r="L6" s="249"/>
      <c r="M6" s="264"/>
      <c r="N6" s="264"/>
      <c r="O6" s="263"/>
      <c r="P6" s="263"/>
      <c r="Q6" s="263"/>
      <c r="R6" s="263"/>
    </row>
    <row r="7" spans="1:18" s="112" customFormat="1" ht="36.75" customHeight="1">
      <c r="A7" s="315" t="s">
        <v>73</v>
      </c>
      <c r="B7" s="315"/>
      <c r="C7" s="361" t="s">
        <v>54</v>
      </c>
      <c r="D7" s="361"/>
      <c r="E7" s="361"/>
      <c r="H7" s="315"/>
      <c r="I7" s="315"/>
      <c r="J7" s="361"/>
      <c r="K7" s="361"/>
      <c r="L7" s="361"/>
      <c r="M7" s="371"/>
      <c r="N7" s="371"/>
      <c r="O7" s="371"/>
      <c r="P7" s="263"/>
      <c r="Q7" s="379" t="s">
        <v>349</v>
      </c>
      <c r="R7" s="379"/>
    </row>
    <row r="9" spans="2:18" s="105" customFormat="1" ht="33" customHeight="1">
      <c r="B9" s="373" t="s">
        <v>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</row>
    <row r="10" spans="2:17" s="105" customFormat="1" ht="34.5" customHeight="1">
      <c r="B10" s="373" t="s">
        <v>401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</row>
    <row r="11" spans="8:16" ht="45" customHeight="1">
      <c r="H11" s="113"/>
      <c r="I11" s="127"/>
      <c r="J11" s="127"/>
      <c r="K11" s="127"/>
      <c r="L11" s="113"/>
      <c r="M11" s="113"/>
      <c r="N11" s="113"/>
      <c r="O11" s="113"/>
      <c r="P11" s="113"/>
    </row>
    <row r="12" spans="1:18" s="128" customFormat="1" ht="42.75" customHeight="1">
      <c r="A12" s="374" t="s">
        <v>8</v>
      </c>
      <c r="B12" s="374"/>
      <c r="C12" s="374"/>
      <c r="D12" s="374"/>
      <c r="E12" s="374"/>
      <c r="F12" s="374"/>
      <c r="G12" s="374"/>
      <c r="H12" s="363" t="s">
        <v>483</v>
      </c>
      <c r="I12" s="363"/>
      <c r="J12" s="363"/>
      <c r="K12" s="363"/>
      <c r="L12" s="363"/>
      <c r="M12" s="363"/>
      <c r="N12" s="363"/>
      <c r="O12" s="363"/>
      <c r="P12" s="363"/>
      <c r="Q12" s="363"/>
      <c r="R12" s="363"/>
    </row>
    <row r="14" spans="1:16" s="128" customFormat="1" ht="25.5" customHeight="1" thickBot="1">
      <c r="A14" s="359" t="s">
        <v>4</v>
      </c>
      <c r="B14" s="359"/>
      <c r="C14" s="359"/>
      <c r="D14" s="359"/>
      <c r="E14" s="359"/>
      <c r="F14" s="359"/>
      <c r="G14" s="359"/>
      <c r="H14" s="369" t="s">
        <v>484</v>
      </c>
      <c r="I14" s="369"/>
      <c r="J14" s="369"/>
      <c r="K14" s="369"/>
      <c r="L14" s="369"/>
      <c r="M14" s="369"/>
      <c r="N14" s="369"/>
      <c r="O14" s="369"/>
      <c r="P14" s="159"/>
    </row>
    <row r="15" spans="1:13" s="128" customFormat="1" ht="42.75" customHeight="1" thickBot="1">
      <c r="A15" s="376" t="s">
        <v>2</v>
      </c>
      <c r="B15" s="376"/>
      <c r="C15" s="369">
        <v>6167057968</v>
      </c>
      <c r="D15" s="369"/>
      <c r="E15" s="369"/>
      <c r="F15" s="369"/>
      <c r="G15" s="369"/>
      <c r="H15" s="369"/>
      <c r="I15" s="129"/>
      <c r="J15" s="128" t="s">
        <v>3</v>
      </c>
      <c r="K15" s="368">
        <v>616701001</v>
      </c>
      <c r="L15" s="368"/>
      <c r="M15" s="368"/>
    </row>
    <row r="17" spans="1:11" s="128" customFormat="1" ht="36" customHeight="1" thickBot="1">
      <c r="A17" s="378" t="s">
        <v>71</v>
      </c>
      <c r="B17" s="378"/>
      <c r="C17" s="378"/>
      <c r="D17" s="378"/>
      <c r="E17" s="367" t="s">
        <v>72</v>
      </c>
      <c r="F17" s="367"/>
      <c r="G17" s="367"/>
      <c r="H17" s="367"/>
      <c r="I17" s="367"/>
      <c r="J17" s="367"/>
      <c r="K17" s="106"/>
    </row>
    <row r="20" spans="1:17" ht="15.75" customHeight="1">
      <c r="A20" s="375" t="s">
        <v>9</v>
      </c>
      <c r="B20" s="375"/>
      <c r="K20" s="130"/>
      <c r="L20" s="130"/>
      <c r="M20" s="104"/>
      <c r="N20" s="130"/>
      <c r="O20" s="104"/>
      <c r="P20" s="104"/>
      <c r="Q20" s="104" t="s">
        <v>64</v>
      </c>
    </row>
    <row r="21" spans="1:17" s="113" customFormat="1" ht="34.5" customHeight="1">
      <c r="A21" s="131"/>
      <c r="B21" s="131"/>
      <c r="I21" s="127"/>
      <c r="J21" s="132"/>
      <c r="K21" s="133"/>
      <c r="L21" s="365"/>
      <c r="M21" s="365"/>
      <c r="N21" s="365" t="s">
        <v>74</v>
      </c>
      <c r="O21" s="365"/>
      <c r="P21" s="260"/>
      <c r="Q21" s="127"/>
    </row>
    <row r="22" spans="1:18" s="113" customFormat="1" ht="32.25" customHeight="1">
      <c r="A22" s="131"/>
      <c r="B22" s="131"/>
      <c r="I22" s="127"/>
      <c r="J22" s="260"/>
      <c r="K22" s="259"/>
      <c r="L22" s="259"/>
      <c r="M22" s="260"/>
      <c r="N22" s="259"/>
      <c r="O22" s="260" t="s">
        <v>75</v>
      </c>
      <c r="P22" s="260"/>
      <c r="Q22" s="362" t="s">
        <v>494</v>
      </c>
      <c r="R22" s="362"/>
    </row>
    <row r="23" spans="1:18" s="113" customFormat="1" ht="15.75" customHeight="1">
      <c r="A23" s="131"/>
      <c r="B23" s="131"/>
      <c r="I23" s="127"/>
      <c r="J23" s="260"/>
      <c r="K23" s="259"/>
      <c r="L23" s="259"/>
      <c r="M23" s="260"/>
      <c r="N23" s="259"/>
      <c r="O23" s="260"/>
      <c r="P23" s="260"/>
      <c r="Q23" s="360"/>
      <c r="R23" s="360"/>
    </row>
    <row r="24" spans="1:18" s="113" customFormat="1" ht="21" customHeight="1">
      <c r="A24" s="131"/>
      <c r="B24" s="131"/>
      <c r="I24" s="127"/>
      <c r="J24" s="260"/>
      <c r="K24" s="259"/>
      <c r="L24" s="259"/>
      <c r="M24" s="259"/>
      <c r="N24" s="259"/>
      <c r="O24" s="260"/>
      <c r="P24" s="260"/>
      <c r="Q24" s="360"/>
      <c r="R24" s="360"/>
    </row>
    <row r="25" spans="1:18" s="113" customFormat="1" ht="21" customHeight="1">
      <c r="A25" s="131"/>
      <c r="B25" s="131"/>
      <c r="H25" s="131"/>
      <c r="I25" s="127"/>
      <c r="J25" s="260"/>
      <c r="K25" s="259"/>
      <c r="L25" s="364"/>
      <c r="M25" s="364"/>
      <c r="N25" s="365" t="s">
        <v>65</v>
      </c>
      <c r="O25" s="366"/>
      <c r="P25" s="261"/>
      <c r="Q25" s="360">
        <v>34095992</v>
      </c>
      <c r="R25" s="360"/>
    </row>
    <row r="26" spans="1:18" s="113" customFormat="1" ht="15.75" customHeight="1">
      <c r="A26" s="131"/>
      <c r="B26" s="131"/>
      <c r="H26" s="131"/>
      <c r="I26" s="132"/>
      <c r="J26" s="260"/>
      <c r="K26" s="259"/>
      <c r="L26" s="259"/>
      <c r="M26" s="259"/>
      <c r="N26" s="259"/>
      <c r="O26" s="260"/>
      <c r="P26" s="260"/>
      <c r="Q26" s="360"/>
      <c r="R26" s="360"/>
    </row>
    <row r="27" spans="1:18" s="113" customFormat="1" ht="15.75" customHeight="1">
      <c r="A27" s="131"/>
      <c r="B27" s="131"/>
      <c r="H27" s="131"/>
      <c r="I27" s="132"/>
      <c r="J27" s="260"/>
      <c r="K27" s="259"/>
      <c r="L27" s="259"/>
      <c r="M27" s="259"/>
      <c r="N27" s="259"/>
      <c r="O27" s="260"/>
      <c r="P27" s="260"/>
      <c r="Q27" s="360"/>
      <c r="R27" s="360"/>
    </row>
    <row r="28" spans="1:18" s="113" customFormat="1" ht="15.75" customHeight="1">
      <c r="A28" s="131"/>
      <c r="B28" s="131"/>
      <c r="H28" s="131"/>
      <c r="I28" s="132"/>
      <c r="J28" s="260"/>
      <c r="K28" s="259"/>
      <c r="L28" s="259"/>
      <c r="M28" s="259"/>
      <c r="N28" s="259"/>
      <c r="O28" s="260"/>
      <c r="P28" s="260"/>
      <c r="Q28" s="360"/>
      <c r="R28" s="360"/>
    </row>
    <row r="29" spans="9:18" s="113" customFormat="1" ht="20.25">
      <c r="I29" s="127"/>
      <c r="J29" s="260"/>
      <c r="K29" s="259"/>
      <c r="L29" s="259"/>
      <c r="M29" s="259"/>
      <c r="N29" s="259"/>
      <c r="O29" s="260"/>
      <c r="P29" s="260"/>
      <c r="Q29" s="360"/>
      <c r="R29" s="360"/>
    </row>
    <row r="30" spans="9:18" s="113" customFormat="1" ht="15.75" customHeight="1">
      <c r="I30" s="127"/>
      <c r="J30" s="260"/>
      <c r="K30" s="259"/>
      <c r="L30" s="364"/>
      <c r="M30" s="364"/>
      <c r="N30" s="365" t="s">
        <v>66</v>
      </c>
      <c r="O30" s="366"/>
      <c r="P30" s="261"/>
      <c r="Q30" s="360">
        <v>383</v>
      </c>
      <c r="R30" s="360"/>
    </row>
    <row r="31" spans="10:12" ht="18" customHeight="1">
      <c r="J31" s="134"/>
      <c r="K31" s="134"/>
      <c r="L31" s="135"/>
    </row>
    <row r="32" spans="10:12" ht="15.75">
      <c r="J32" s="134"/>
      <c r="K32" s="134"/>
      <c r="L32" s="135"/>
    </row>
    <row r="33" spans="1:11" s="232" customFormat="1" ht="25.5" customHeight="1">
      <c r="A33" s="339" t="s">
        <v>171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</row>
    <row r="34" spans="1:17" s="232" customFormat="1" ht="36" customHeight="1">
      <c r="A34" s="344" t="s">
        <v>487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</row>
    <row r="35" spans="1:17" s="232" customFormat="1" ht="276" customHeight="1">
      <c r="A35" s="345" t="s">
        <v>485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</row>
    <row r="36" spans="1:17" s="232" customFormat="1" ht="87" customHeight="1">
      <c r="A36" s="345" t="s">
        <v>486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</row>
    <row r="37" spans="1:11" s="128" customFormat="1" ht="28.5" customHeight="1">
      <c r="A37" s="343" t="s">
        <v>172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</row>
    <row r="38" spans="1:11" s="128" customFormat="1" ht="46.5" customHeight="1">
      <c r="A38" s="352" t="s">
        <v>76</v>
      </c>
      <c r="B38" s="352"/>
      <c r="C38" s="352"/>
      <c r="D38" s="352"/>
      <c r="E38" s="352"/>
      <c r="F38" s="352"/>
      <c r="G38" s="352"/>
      <c r="H38" s="352"/>
      <c r="I38" s="352"/>
      <c r="J38" s="352"/>
      <c r="K38" s="155" t="s">
        <v>77</v>
      </c>
    </row>
    <row r="39" spans="1:13" s="128" customFormat="1" ht="30" customHeight="1">
      <c r="A39" s="346" t="s">
        <v>12</v>
      </c>
      <c r="B39" s="347"/>
      <c r="C39" s="347"/>
      <c r="D39" s="347"/>
      <c r="E39" s="347"/>
      <c r="F39" s="347"/>
      <c r="G39" s="347"/>
      <c r="H39" s="347"/>
      <c r="I39" s="347"/>
      <c r="J39" s="348"/>
      <c r="K39" s="156">
        <f>K41+K43+K44+K45</f>
        <v>42568324.5</v>
      </c>
      <c r="M39" s="233"/>
    </row>
    <row r="40" spans="1:11" s="128" customFormat="1" ht="15.75" customHeight="1">
      <c r="A40" s="346" t="s">
        <v>13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8"/>
    </row>
    <row r="41" spans="1:11" s="128" customFormat="1" ht="78" customHeight="1">
      <c r="A41" s="340" t="s">
        <v>495</v>
      </c>
      <c r="B41" s="341"/>
      <c r="C41" s="341"/>
      <c r="D41" s="341"/>
      <c r="E41" s="341"/>
      <c r="F41" s="341"/>
      <c r="G41" s="341"/>
      <c r="H41" s="341"/>
      <c r="I41" s="341"/>
      <c r="J41" s="342"/>
      <c r="K41" s="239">
        <v>8951117</v>
      </c>
    </row>
    <row r="42" spans="1:11" s="128" customFormat="1" ht="53.25" customHeight="1">
      <c r="A42" s="349" t="s">
        <v>496</v>
      </c>
      <c r="B42" s="350"/>
      <c r="C42" s="350"/>
      <c r="D42" s="350"/>
      <c r="E42" s="350"/>
      <c r="F42" s="350"/>
      <c r="G42" s="350"/>
      <c r="H42" s="350"/>
      <c r="I42" s="350"/>
      <c r="J42" s="351"/>
      <c r="K42" s="239">
        <v>0</v>
      </c>
    </row>
    <row r="43" spans="1:11" s="128" customFormat="1" ht="39.75" customHeight="1">
      <c r="A43" s="340" t="s">
        <v>497</v>
      </c>
      <c r="B43" s="341"/>
      <c r="C43" s="341"/>
      <c r="D43" s="341"/>
      <c r="E43" s="341"/>
      <c r="F43" s="341"/>
      <c r="G43" s="341"/>
      <c r="H43" s="341"/>
      <c r="I43" s="341"/>
      <c r="J43" s="342"/>
      <c r="K43" s="239">
        <f>24258241.11+178586.78+80000-448133.7</f>
        <v>24068694.19</v>
      </c>
    </row>
    <row r="44" spans="1:11" s="128" customFormat="1" ht="37.5" customHeight="1">
      <c r="A44" s="340" t="s">
        <v>498</v>
      </c>
      <c r="B44" s="341"/>
      <c r="C44" s="341"/>
      <c r="D44" s="341"/>
      <c r="E44" s="341"/>
      <c r="F44" s="341"/>
      <c r="G44" s="341"/>
      <c r="H44" s="341"/>
      <c r="I44" s="341"/>
      <c r="J44" s="342"/>
      <c r="K44" s="239">
        <v>8680368.44</v>
      </c>
    </row>
    <row r="45" spans="1:11" s="128" customFormat="1" ht="69" customHeight="1">
      <c r="A45" s="340" t="s">
        <v>499</v>
      </c>
      <c r="B45" s="341"/>
      <c r="C45" s="341"/>
      <c r="D45" s="341"/>
      <c r="E45" s="341"/>
      <c r="F45" s="341"/>
      <c r="G45" s="341"/>
      <c r="H45" s="341"/>
      <c r="I45" s="341"/>
      <c r="J45" s="342"/>
      <c r="K45" s="156">
        <f>769698+98446.87</f>
        <v>868144.87</v>
      </c>
    </row>
    <row r="46" spans="1:11" s="128" customFormat="1" ht="26.25" customHeight="1">
      <c r="A46" s="340" t="s">
        <v>500</v>
      </c>
      <c r="B46" s="341"/>
      <c r="C46" s="341"/>
      <c r="D46" s="341"/>
      <c r="E46" s="341"/>
      <c r="F46" s="341"/>
      <c r="G46" s="341"/>
      <c r="H46" s="341"/>
      <c r="I46" s="341"/>
      <c r="J46" s="342"/>
      <c r="K46" s="156">
        <v>0</v>
      </c>
    </row>
    <row r="47" spans="1:11" s="128" customFormat="1" ht="30.75" customHeight="1">
      <c r="A47" s="340" t="s">
        <v>501</v>
      </c>
      <c r="B47" s="341"/>
      <c r="C47" s="341"/>
      <c r="D47" s="341"/>
      <c r="E47" s="341"/>
      <c r="F47" s="341"/>
      <c r="G47" s="341"/>
      <c r="H47" s="341"/>
      <c r="I47" s="341"/>
      <c r="J47" s="342"/>
      <c r="K47" s="156">
        <v>35738.76</v>
      </c>
    </row>
    <row r="48" spans="1:11" s="128" customFormat="1" ht="22.5" customHeight="1">
      <c r="A48" s="346" t="s">
        <v>14</v>
      </c>
      <c r="B48" s="347"/>
      <c r="C48" s="347"/>
      <c r="D48" s="347"/>
      <c r="E48" s="347"/>
      <c r="F48" s="347"/>
      <c r="G48" s="347"/>
      <c r="H48" s="347"/>
      <c r="I48" s="347"/>
      <c r="J48" s="348"/>
      <c r="K48" s="156"/>
    </row>
    <row r="49" spans="1:11" s="128" customFormat="1" ht="22.5" customHeight="1">
      <c r="A49" s="346" t="s">
        <v>13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8"/>
    </row>
    <row r="50" spans="1:11" s="128" customFormat="1" ht="27" customHeight="1">
      <c r="A50" s="355" t="s">
        <v>78</v>
      </c>
      <c r="B50" s="356"/>
      <c r="C50" s="356"/>
      <c r="D50" s="356"/>
      <c r="E50" s="356"/>
      <c r="F50" s="356"/>
      <c r="G50" s="356"/>
      <c r="H50" s="356"/>
      <c r="I50" s="356"/>
      <c r="J50" s="357"/>
      <c r="K50" s="156">
        <v>0</v>
      </c>
    </row>
    <row r="51" spans="1:11" s="128" customFormat="1" ht="27" customHeight="1">
      <c r="A51" s="355" t="s">
        <v>79</v>
      </c>
      <c r="B51" s="356"/>
      <c r="C51" s="356"/>
      <c r="D51" s="356"/>
      <c r="E51" s="356"/>
      <c r="F51" s="356"/>
      <c r="G51" s="356"/>
      <c r="H51" s="356"/>
      <c r="I51" s="356"/>
      <c r="J51" s="357"/>
      <c r="K51" s="156">
        <v>0</v>
      </c>
    </row>
    <row r="52" spans="1:11" s="128" customFormat="1" ht="19.5" customHeight="1">
      <c r="A52" s="346" t="s">
        <v>15</v>
      </c>
      <c r="B52" s="347"/>
      <c r="C52" s="347"/>
      <c r="D52" s="347"/>
      <c r="E52" s="347"/>
      <c r="F52" s="347"/>
      <c r="G52" s="347"/>
      <c r="H52" s="347"/>
      <c r="I52" s="347"/>
      <c r="J52" s="348"/>
      <c r="K52" s="157"/>
    </row>
    <row r="53" spans="1:11" s="128" customFormat="1" ht="22.5" customHeight="1">
      <c r="A53" s="346" t="s">
        <v>13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8"/>
    </row>
    <row r="54" spans="1:11" s="128" customFormat="1" ht="28.5" customHeight="1">
      <c r="A54" s="354" t="s">
        <v>80</v>
      </c>
      <c r="B54" s="354"/>
      <c r="C54" s="354"/>
      <c r="D54" s="354"/>
      <c r="E54" s="354"/>
      <c r="F54" s="354"/>
      <c r="G54" s="354"/>
      <c r="H54" s="354"/>
      <c r="I54" s="354"/>
      <c r="J54" s="354"/>
      <c r="K54" s="158"/>
    </row>
    <row r="55" spans="1:11" s="128" customFormat="1" ht="27" customHeight="1">
      <c r="A55" s="353" t="s">
        <v>120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234">
        <v>0</v>
      </c>
    </row>
    <row r="56" spans="1:11" s="128" customFormat="1" ht="30.75" customHeight="1">
      <c r="A56" s="353" t="s">
        <v>121</v>
      </c>
      <c r="B56" s="353"/>
      <c r="C56" s="353"/>
      <c r="D56" s="353"/>
      <c r="E56" s="353"/>
      <c r="F56" s="353"/>
      <c r="G56" s="353"/>
      <c r="H56" s="353"/>
      <c r="I56" s="353"/>
      <c r="J56" s="353"/>
      <c r="K56" s="234">
        <v>0</v>
      </c>
    </row>
    <row r="57" spans="1:11" s="113" customFormat="1" ht="37.5" customHeight="1">
      <c r="A57" s="358" t="s">
        <v>173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ht="54" customHeight="1">
      <c r="A58" s="319" t="s">
        <v>25</v>
      </c>
      <c r="B58" s="319"/>
      <c r="C58" s="319"/>
      <c r="D58" s="319"/>
      <c r="E58" s="287" t="s">
        <v>5</v>
      </c>
      <c r="F58" s="288"/>
      <c r="G58" s="256" t="s">
        <v>392</v>
      </c>
      <c r="H58" s="247" t="s">
        <v>393</v>
      </c>
      <c r="I58" s="248" t="s">
        <v>354</v>
      </c>
      <c r="J58" s="248" t="s">
        <v>394</v>
      </c>
      <c r="K58" s="126"/>
    </row>
    <row r="59" spans="1:11" ht="67.5" customHeight="1">
      <c r="A59" s="270" t="s">
        <v>391</v>
      </c>
      <c r="B59" s="271"/>
      <c r="C59" s="271"/>
      <c r="D59" s="272"/>
      <c r="E59" s="287" t="s">
        <v>6</v>
      </c>
      <c r="F59" s="288"/>
      <c r="G59" s="114">
        <f>G60+G61+G62</f>
        <v>973</v>
      </c>
      <c r="H59" s="114">
        <f>H60+H61+H62</f>
        <v>973</v>
      </c>
      <c r="I59" s="114">
        <f>I60+I61+I62</f>
        <v>973</v>
      </c>
      <c r="J59" s="114">
        <f>J60+J61+J62</f>
        <v>973</v>
      </c>
      <c r="K59" s="126"/>
    </row>
    <row r="60" spans="1:11" ht="23.25" customHeight="1">
      <c r="A60" s="313" t="s">
        <v>55</v>
      </c>
      <c r="B60" s="313"/>
      <c r="C60" s="313"/>
      <c r="D60" s="313"/>
      <c r="E60" s="287" t="s">
        <v>6</v>
      </c>
      <c r="F60" s="288"/>
      <c r="G60" s="114">
        <v>409</v>
      </c>
      <c r="H60" s="114">
        <v>409</v>
      </c>
      <c r="I60" s="114">
        <f aca="true" t="shared" si="0" ref="I60:J62">H60</f>
        <v>409</v>
      </c>
      <c r="J60" s="114">
        <f t="shared" si="0"/>
        <v>409</v>
      </c>
      <c r="K60" s="126"/>
    </row>
    <row r="61" spans="1:11" ht="23.25" customHeight="1">
      <c r="A61" s="313" t="s">
        <v>56</v>
      </c>
      <c r="B61" s="313"/>
      <c r="C61" s="313"/>
      <c r="D61" s="313"/>
      <c r="E61" s="287" t="s">
        <v>6</v>
      </c>
      <c r="F61" s="288"/>
      <c r="G61" s="114">
        <v>478</v>
      </c>
      <c r="H61" s="114">
        <v>478</v>
      </c>
      <c r="I61" s="114">
        <f t="shared" si="0"/>
        <v>478</v>
      </c>
      <c r="J61" s="114">
        <f t="shared" si="0"/>
        <v>478</v>
      </c>
      <c r="K61" s="126"/>
    </row>
    <row r="62" spans="1:11" ht="23.25" customHeight="1">
      <c r="A62" s="313" t="s">
        <v>58</v>
      </c>
      <c r="B62" s="313"/>
      <c r="C62" s="313"/>
      <c r="D62" s="313"/>
      <c r="E62" s="287" t="s">
        <v>6</v>
      </c>
      <c r="F62" s="288"/>
      <c r="G62" s="114">
        <v>86</v>
      </c>
      <c r="H62" s="114">
        <v>86</v>
      </c>
      <c r="I62" s="114">
        <f t="shared" si="0"/>
        <v>86</v>
      </c>
      <c r="J62" s="114">
        <f t="shared" si="0"/>
        <v>86</v>
      </c>
      <c r="K62" s="126"/>
    </row>
    <row r="63" spans="1:11" ht="43.5" customHeight="1">
      <c r="A63" s="270" t="s">
        <v>395</v>
      </c>
      <c r="B63" s="271"/>
      <c r="C63" s="271"/>
      <c r="D63" s="272"/>
      <c r="E63" s="287" t="s">
        <v>6</v>
      </c>
      <c r="F63" s="288"/>
      <c r="G63" s="114"/>
      <c r="H63" s="115"/>
      <c r="I63" s="116"/>
      <c r="J63" s="116"/>
      <c r="K63" s="126"/>
    </row>
    <row r="64" spans="1:11" ht="41.25" customHeight="1">
      <c r="A64" s="270" t="s">
        <v>335</v>
      </c>
      <c r="B64" s="271"/>
      <c r="C64" s="271"/>
      <c r="D64" s="272"/>
      <c r="E64" s="287" t="s">
        <v>6</v>
      </c>
      <c r="F64" s="288"/>
      <c r="G64" s="114"/>
      <c r="H64" s="115"/>
      <c r="I64" s="116"/>
      <c r="J64" s="116"/>
      <c r="K64" s="126"/>
    </row>
    <row r="65" spans="1:11" ht="44.25" customHeight="1">
      <c r="A65" s="270" t="s">
        <v>324</v>
      </c>
      <c r="B65" s="271"/>
      <c r="C65" s="271"/>
      <c r="D65" s="272"/>
      <c r="E65" s="287" t="s">
        <v>6</v>
      </c>
      <c r="F65" s="288"/>
      <c r="G65" s="114">
        <v>48</v>
      </c>
      <c r="H65" s="114">
        <f aca="true" t="shared" si="1" ref="H65:J70">G65</f>
        <v>48</v>
      </c>
      <c r="I65" s="114">
        <f t="shared" si="1"/>
        <v>48</v>
      </c>
      <c r="J65" s="114">
        <f t="shared" si="1"/>
        <v>48</v>
      </c>
      <c r="K65" s="126"/>
    </row>
    <row r="66" spans="1:11" ht="36" customHeight="1">
      <c r="A66" s="286" t="s">
        <v>325</v>
      </c>
      <c r="B66" s="286"/>
      <c r="C66" s="286"/>
      <c r="D66" s="286"/>
      <c r="E66" s="287" t="s">
        <v>6</v>
      </c>
      <c r="F66" s="288"/>
      <c r="G66" s="114">
        <v>73</v>
      </c>
      <c r="H66" s="114">
        <f t="shared" si="1"/>
        <v>73</v>
      </c>
      <c r="I66" s="114">
        <f t="shared" si="1"/>
        <v>73</v>
      </c>
      <c r="J66" s="114">
        <f t="shared" si="1"/>
        <v>73</v>
      </c>
      <c r="K66" s="126"/>
    </row>
    <row r="67" spans="1:11" ht="21.75" customHeight="1">
      <c r="A67" s="338" t="s">
        <v>321</v>
      </c>
      <c r="B67" s="338"/>
      <c r="C67" s="338"/>
      <c r="D67" s="338"/>
      <c r="E67" s="287" t="s">
        <v>6</v>
      </c>
      <c r="F67" s="288"/>
      <c r="G67" s="114">
        <v>6</v>
      </c>
      <c r="H67" s="114">
        <f t="shared" si="1"/>
        <v>6</v>
      </c>
      <c r="I67" s="114">
        <f t="shared" si="1"/>
        <v>6</v>
      </c>
      <c r="J67" s="114">
        <f t="shared" si="1"/>
        <v>6</v>
      </c>
      <c r="K67" s="126"/>
    </row>
    <row r="68" spans="1:11" ht="24.75" customHeight="1">
      <c r="A68" s="335" t="s">
        <v>322</v>
      </c>
      <c r="B68" s="336"/>
      <c r="C68" s="336"/>
      <c r="D68" s="337"/>
      <c r="E68" s="287" t="s">
        <v>6</v>
      </c>
      <c r="F68" s="288"/>
      <c r="G68" s="114">
        <v>19</v>
      </c>
      <c r="H68" s="114">
        <f t="shared" si="1"/>
        <v>19</v>
      </c>
      <c r="I68" s="114">
        <f t="shared" si="1"/>
        <v>19</v>
      </c>
      <c r="J68" s="114">
        <f t="shared" si="1"/>
        <v>19</v>
      </c>
      <c r="K68" s="126"/>
    </row>
    <row r="69" spans="1:11" ht="23.25" customHeight="1">
      <c r="A69" s="338" t="s">
        <v>68</v>
      </c>
      <c r="B69" s="338"/>
      <c r="C69" s="338"/>
      <c r="D69" s="338"/>
      <c r="E69" s="287" t="s">
        <v>6</v>
      </c>
      <c r="F69" s="288"/>
      <c r="G69" s="114">
        <v>48</v>
      </c>
      <c r="H69" s="114">
        <f t="shared" si="1"/>
        <v>48</v>
      </c>
      <c r="I69" s="114">
        <f t="shared" si="1"/>
        <v>48</v>
      </c>
      <c r="J69" s="114">
        <f t="shared" si="1"/>
        <v>48</v>
      </c>
      <c r="K69" s="126"/>
    </row>
    <row r="70" spans="1:11" ht="23.25" customHeight="1">
      <c r="A70" s="287" t="s">
        <v>67</v>
      </c>
      <c r="B70" s="334"/>
      <c r="C70" s="334"/>
      <c r="D70" s="288"/>
      <c r="E70" s="287" t="s">
        <v>6</v>
      </c>
      <c r="F70" s="288"/>
      <c r="G70" s="114">
        <f>G72+G73+G74</f>
        <v>47</v>
      </c>
      <c r="H70" s="114">
        <f t="shared" si="1"/>
        <v>47</v>
      </c>
      <c r="I70" s="114">
        <f t="shared" si="1"/>
        <v>47</v>
      </c>
      <c r="J70" s="114">
        <f t="shared" si="1"/>
        <v>47</v>
      </c>
      <c r="K70" s="126"/>
    </row>
    <row r="71" spans="1:11" ht="21" customHeight="1">
      <c r="A71" s="268" t="s">
        <v>24</v>
      </c>
      <c r="B71" s="324"/>
      <c r="C71" s="324"/>
      <c r="D71" s="269"/>
      <c r="E71" s="287"/>
      <c r="F71" s="288"/>
      <c r="G71" s="114"/>
      <c r="H71" s="114"/>
      <c r="I71" s="114"/>
      <c r="J71" s="114"/>
      <c r="K71" s="126"/>
    </row>
    <row r="72" spans="1:11" ht="20.25" customHeight="1">
      <c r="A72" s="329" t="s">
        <v>59</v>
      </c>
      <c r="B72" s="330"/>
      <c r="C72" s="330"/>
      <c r="D72" s="331"/>
      <c r="E72" s="287" t="s">
        <v>6</v>
      </c>
      <c r="F72" s="288"/>
      <c r="G72" s="114">
        <v>14</v>
      </c>
      <c r="H72" s="114">
        <f aca="true" t="shared" si="2" ref="H72:J74">G72</f>
        <v>14</v>
      </c>
      <c r="I72" s="114">
        <f t="shared" si="2"/>
        <v>14</v>
      </c>
      <c r="J72" s="114">
        <f t="shared" si="2"/>
        <v>14</v>
      </c>
      <c r="K72" s="126"/>
    </row>
    <row r="73" spans="1:11" ht="20.25" customHeight="1">
      <c r="A73" s="329" t="s">
        <v>60</v>
      </c>
      <c r="B73" s="330"/>
      <c r="C73" s="330"/>
      <c r="D73" s="331"/>
      <c r="E73" s="287" t="s">
        <v>6</v>
      </c>
      <c r="F73" s="288"/>
      <c r="G73" s="114">
        <v>23</v>
      </c>
      <c r="H73" s="114">
        <f t="shared" si="2"/>
        <v>23</v>
      </c>
      <c r="I73" s="114">
        <f t="shared" si="2"/>
        <v>23</v>
      </c>
      <c r="J73" s="114">
        <f t="shared" si="2"/>
        <v>23</v>
      </c>
      <c r="K73" s="126"/>
    </row>
    <row r="74" spans="1:11" ht="20.25" customHeight="1">
      <c r="A74" s="329" t="s">
        <v>61</v>
      </c>
      <c r="B74" s="330"/>
      <c r="C74" s="330"/>
      <c r="D74" s="331"/>
      <c r="E74" s="287" t="s">
        <v>6</v>
      </c>
      <c r="F74" s="288"/>
      <c r="G74" s="114">
        <v>10</v>
      </c>
      <c r="H74" s="114">
        <f t="shared" si="2"/>
        <v>10</v>
      </c>
      <c r="I74" s="114">
        <f t="shared" si="2"/>
        <v>10</v>
      </c>
      <c r="J74" s="114">
        <f t="shared" si="2"/>
        <v>10</v>
      </c>
      <c r="K74" s="126"/>
    </row>
    <row r="75" spans="1:11" ht="61.5" customHeight="1">
      <c r="A75" s="270" t="s">
        <v>326</v>
      </c>
      <c r="B75" s="271"/>
      <c r="C75" s="271"/>
      <c r="D75" s="272"/>
      <c r="E75" s="287" t="s">
        <v>10</v>
      </c>
      <c r="F75" s="288"/>
      <c r="G75" s="114"/>
      <c r="H75" s="114"/>
      <c r="I75" s="114"/>
      <c r="J75" s="114"/>
      <c r="K75" s="126"/>
    </row>
    <row r="76" spans="1:11" ht="18.75" customHeight="1">
      <c r="A76" s="270" t="s">
        <v>69</v>
      </c>
      <c r="B76" s="271"/>
      <c r="C76" s="271"/>
      <c r="D76" s="272"/>
      <c r="E76" s="268" t="s">
        <v>10</v>
      </c>
      <c r="F76" s="269"/>
      <c r="G76" s="114"/>
      <c r="H76" s="114"/>
      <c r="I76" s="114"/>
      <c r="J76" s="114"/>
      <c r="K76" s="126"/>
    </row>
    <row r="77" spans="1:11" ht="27.75" customHeight="1">
      <c r="A77" s="270" t="s">
        <v>70</v>
      </c>
      <c r="B77" s="271"/>
      <c r="C77" s="271"/>
      <c r="D77" s="272"/>
      <c r="E77" s="268" t="s">
        <v>10</v>
      </c>
      <c r="F77" s="269"/>
      <c r="G77" s="114">
        <v>66</v>
      </c>
      <c r="H77" s="114">
        <f aca="true" t="shared" si="3" ref="H77:J78">G77</f>
        <v>66</v>
      </c>
      <c r="I77" s="114">
        <f t="shared" si="3"/>
        <v>66</v>
      </c>
      <c r="J77" s="114">
        <f t="shared" si="3"/>
        <v>66</v>
      </c>
      <c r="K77" s="126"/>
    </row>
    <row r="78" spans="1:11" ht="30.75" customHeight="1">
      <c r="A78" s="270" t="s">
        <v>323</v>
      </c>
      <c r="B78" s="271"/>
      <c r="C78" s="271"/>
      <c r="D78" s="272"/>
      <c r="E78" s="268" t="s">
        <v>10</v>
      </c>
      <c r="F78" s="269"/>
      <c r="G78" s="114">
        <v>34</v>
      </c>
      <c r="H78" s="114">
        <f t="shared" si="3"/>
        <v>34</v>
      </c>
      <c r="I78" s="114">
        <f t="shared" si="3"/>
        <v>34</v>
      </c>
      <c r="J78" s="114">
        <f t="shared" si="3"/>
        <v>34</v>
      </c>
      <c r="K78" s="126"/>
    </row>
    <row r="79" spans="1:11" ht="42" customHeight="1">
      <c r="A79" s="286" t="s">
        <v>327</v>
      </c>
      <c r="B79" s="286"/>
      <c r="C79" s="286"/>
      <c r="D79" s="286"/>
      <c r="E79" s="287" t="s">
        <v>7</v>
      </c>
      <c r="F79" s="288"/>
      <c r="G79" s="114">
        <v>25609.2</v>
      </c>
      <c r="H79" s="114"/>
      <c r="I79" s="114"/>
      <c r="J79" s="114"/>
      <c r="K79" s="126"/>
    </row>
    <row r="80" spans="1:11" ht="22.5" customHeight="1">
      <c r="A80" s="268" t="s">
        <v>69</v>
      </c>
      <c r="B80" s="324"/>
      <c r="C80" s="324"/>
      <c r="D80" s="269"/>
      <c r="E80" s="287" t="s">
        <v>7</v>
      </c>
      <c r="F80" s="288"/>
      <c r="G80" s="114"/>
      <c r="H80" s="114"/>
      <c r="I80" s="114"/>
      <c r="J80" s="114"/>
      <c r="K80" s="126"/>
    </row>
    <row r="81" spans="1:11" ht="22.5" customHeight="1">
      <c r="A81" s="313" t="s">
        <v>62</v>
      </c>
      <c r="B81" s="313"/>
      <c r="C81" s="313"/>
      <c r="D81" s="313"/>
      <c r="E81" s="287" t="s">
        <v>7</v>
      </c>
      <c r="F81" s="288"/>
      <c r="G81" s="114">
        <v>76983.3</v>
      </c>
      <c r="H81" s="114"/>
      <c r="I81" s="114"/>
      <c r="J81" s="114"/>
      <c r="K81" s="126"/>
    </row>
    <row r="82" spans="1:11" ht="24" customHeight="1">
      <c r="A82" s="313" t="s">
        <v>57</v>
      </c>
      <c r="B82" s="313"/>
      <c r="C82" s="313"/>
      <c r="D82" s="313"/>
      <c r="E82" s="287" t="s">
        <v>7</v>
      </c>
      <c r="F82" s="288"/>
      <c r="G82" s="114">
        <v>28216.8</v>
      </c>
      <c r="H82" s="114"/>
      <c r="I82" s="114"/>
      <c r="J82" s="114"/>
      <c r="K82" s="126"/>
    </row>
    <row r="83" spans="1:11" ht="42" customHeight="1">
      <c r="A83" s="313" t="s">
        <v>63</v>
      </c>
      <c r="B83" s="313"/>
      <c r="C83" s="313"/>
      <c r="D83" s="313"/>
      <c r="E83" s="287" t="s">
        <v>7</v>
      </c>
      <c r="F83" s="288"/>
      <c r="G83" s="114">
        <v>12489.7</v>
      </c>
      <c r="H83" s="114"/>
      <c r="I83" s="114"/>
      <c r="J83" s="114"/>
      <c r="K83" s="126"/>
    </row>
    <row r="84" spans="1:11" ht="63" customHeight="1">
      <c r="A84" s="286" t="s">
        <v>328</v>
      </c>
      <c r="B84" s="286"/>
      <c r="C84" s="286"/>
      <c r="D84" s="286"/>
      <c r="E84" s="287" t="s">
        <v>10</v>
      </c>
      <c r="F84" s="288"/>
      <c r="G84" s="114"/>
      <c r="H84" s="114"/>
      <c r="I84" s="114"/>
      <c r="J84" s="114"/>
      <c r="K84" s="126"/>
    </row>
    <row r="85" spans="1:11" ht="49.5" customHeight="1">
      <c r="A85" s="286" t="s">
        <v>329</v>
      </c>
      <c r="B85" s="286"/>
      <c r="C85" s="286"/>
      <c r="D85" s="286"/>
      <c r="E85" s="287" t="s">
        <v>11</v>
      </c>
      <c r="F85" s="288"/>
      <c r="G85" s="114">
        <v>4729.4</v>
      </c>
      <c r="H85" s="114">
        <v>4729.4</v>
      </c>
      <c r="I85" s="114">
        <v>4729.4</v>
      </c>
      <c r="J85" s="114">
        <v>4729.4</v>
      </c>
      <c r="K85" s="126"/>
    </row>
    <row r="86" spans="1:11" ht="38.25" customHeight="1">
      <c r="A86" s="286" t="s">
        <v>330</v>
      </c>
      <c r="B86" s="286"/>
      <c r="C86" s="286"/>
      <c r="D86" s="286"/>
      <c r="E86" s="287" t="s">
        <v>11</v>
      </c>
      <c r="F86" s="288"/>
      <c r="G86" s="235"/>
      <c r="H86" s="236"/>
      <c r="I86" s="237"/>
      <c r="J86" s="237"/>
      <c r="K86" s="126"/>
    </row>
    <row r="87" spans="1:10" ht="20.25" customHeight="1">
      <c r="A87" s="136"/>
      <c r="B87" s="136"/>
      <c r="C87" s="136"/>
      <c r="D87" s="136"/>
      <c r="E87" s="137"/>
      <c r="F87" s="137"/>
      <c r="G87" s="253"/>
      <c r="H87" s="138"/>
      <c r="I87" s="139"/>
      <c r="J87" s="139"/>
    </row>
    <row r="88" spans="1:16" s="112" customFormat="1" ht="15.75" customHeight="1">
      <c r="A88" s="315" t="s">
        <v>212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244"/>
    </row>
    <row r="89" spans="1:11" ht="17.2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8" ht="16.5" customHeight="1">
      <c r="A90" s="325" t="s">
        <v>25</v>
      </c>
      <c r="B90" s="326"/>
      <c r="C90" s="305" t="s">
        <v>251</v>
      </c>
      <c r="D90" s="294" t="s">
        <v>250</v>
      </c>
      <c r="E90" s="295"/>
      <c r="F90" s="295"/>
      <c r="G90" s="289" t="s">
        <v>252</v>
      </c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7"/>
    </row>
    <row r="91" spans="1:18" ht="16.5" customHeight="1">
      <c r="A91" s="327"/>
      <c r="B91" s="328"/>
      <c r="C91" s="290"/>
      <c r="D91" s="297"/>
      <c r="E91" s="298"/>
      <c r="F91" s="298"/>
      <c r="G91" s="305" t="s">
        <v>388</v>
      </c>
      <c r="H91" s="265" t="s">
        <v>24</v>
      </c>
      <c r="I91" s="266"/>
      <c r="J91" s="266"/>
      <c r="K91" s="266"/>
      <c r="L91" s="266"/>
      <c r="M91" s="266"/>
      <c r="N91" s="266"/>
      <c r="O91" s="267"/>
      <c r="P91" s="257"/>
      <c r="Q91" s="305" t="s">
        <v>355</v>
      </c>
      <c r="R91" s="305" t="s">
        <v>389</v>
      </c>
    </row>
    <row r="92" spans="1:18" ht="48.75" customHeight="1">
      <c r="A92" s="327"/>
      <c r="B92" s="328"/>
      <c r="C92" s="290"/>
      <c r="D92" s="297"/>
      <c r="E92" s="298"/>
      <c r="F92" s="298"/>
      <c r="G92" s="290"/>
      <c r="H92" s="322" t="s">
        <v>253</v>
      </c>
      <c r="I92" s="322" t="s">
        <v>273</v>
      </c>
      <c r="J92" s="292" t="s">
        <v>254</v>
      </c>
      <c r="K92" s="309" t="s">
        <v>255</v>
      </c>
      <c r="L92" s="309"/>
      <c r="M92" s="309"/>
      <c r="N92" s="309"/>
      <c r="O92" s="309"/>
      <c r="P92" s="255"/>
      <c r="Q92" s="290"/>
      <c r="R92" s="290"/>
    </row>
    <row r="93" spans="1:18" ht="16.5" customHeight="1">
      <c r="A93" s="327"/>
      <c r="B93" s="328"/>
      <c r="C93" s="290"/>
      <c r="D93" s="297"/>
      <c r="E93" s="298"/>
      <c r="F93" s="298"/>
      <c r="G93" s="290"/>
      <c r="H93" s="322"/>
      <c r="I93" s="322"/>
      <c r="J93" s="280"/>
      <c r="K93" s="292" t="s">
        <v>105</v>
      </c>
      <c r="L93" s="289" t="s">
        <v>24</v>
      </c>
      <c r="M93" s="276"/>
      <c r="N93" s="276"/>
      <c r="O93" s="277"/>
      <c r="P93" s="252"/>
      <c r="Q93" s="290"/>
      <c r="R93" s="290"/>
    </row>
    <row r="94" spans="1:18" ht="102" customHeight="1">
      <c r="A94" s="327"/>
      <c r="B94" s="328"/>
      <c r="C94" s="290"/>
      <c r="D94" s="300"/>
      <c r="E94" s="301"/>
      <c r="F94" s="301"/>
      <c r="G94" s="291"/>
      <c r="H94" s="322"/>
      <c r="I94" s="322"/>
      <c r="J94" s="281"/>
      <c r="K94" s="281"/>
      <c r="L94" s="252" t="s">
        <v>256</v>
      </c>
      <c r="M94" s="250" t="s">
        <v>257</v>
      </c>
      <c r="N94" s="250" t="s">
        <v>258</v>
      </c>
      <c r="O94" s="250" t="s">
        <v>331</v>
      </c>
      <c r="P94" s="254" t="s">
        <v>285</v>
      </c>
      <c r="Q94" s="291"/>
      <c r="R94" s="291"/>
    </row>
    <row r="95" spans="1:18" ht="18.75">
      <c r="A95" s="284">
        <v>1</v>
      </c>
      <c r="B95" s="284"/>
      <c r="C95" s="250">
        <v>2</v>
      </c>
      <c r="D95" s="303">
        <v>3</v>
      </c>
      <c r="E95" s="304"/>
      <c r="F95" s="304"/>
      <c r="G95" s="250">
        <v>4</v>
      </c>
      <c r="H95" s="250">
        <v>5</v>
      </c>
      <c r="I95" s="250">
        <v>6</v>
      </c>
      <c r="J95" s="252">
        <v>7</v>
      </c>
      <c r="K95" s="252">
        <v>8</v>
      </c>
      <c r="L95" s="252">
        <v>9</v>
      </c>
      <c r="M95" s="247">
        <v>10</v>
      </c>
      <c r="N95" s="247">
        <v>11</v>
      </c>
      <c r="O95" s="247">
        <v>12</v>
      </c>
      <c r="P95" s="258">
        <v>13</v>
      </c>
      <c r="Q95" s="258">
        <v>14</v>
      </c>
      <c r="R95" s="258">
        <v>15</v>
      </c>
    </row>
    <row r="96" spans="1:18" ht="31.5" customHeight="1">
      <c r="A96" s="332" t="s">
        <v>259</v>
      </c>
      <c r="B96" s="333"/>
      <c r="C96" s="118" t="s">
        <v>260</v>
      </c>
      <c r="D96" s="306" t="s">
        <v>261</v>
      </c>
      <c r="E96" s="285"/>
      <c r="F96" s="285"/>
      <c r="G96" s="145">
        <f>G98+G99+G100+G101</f>
        <v>38664540.58</v>
      </c>
      <c r="H96" s="145">
        <f>H99</f>
        <v>34499400</v>
      </c>
      <c r="I96" s="119">
        <f>I100</f>
        <v>1544800</v>
      </c>
      <c r="J96" s="119"/>
      <c r="K96" s="145">
        <f>K98+K99+K101</f>
        <v>2620340.58</v>
      </c>
      <c r="L96" s="119"/>
      <c r="M96" s="119"/>
      <c r="N96" s="119">
        <f>N99</f>
        <v>2620200</v>
      </c>
      <c r="O96" s="119"/>
      <c r="P96" s="119">
        <v>140.58</v>
      </c>
      <c r="Q96" s="145">
        <f>Q98+Q99+Q100</f>
        <v>39925640.58</v>
      </c>
      <c r="R96" s="145">
        <f>R98+R99+R100</f>
        <v>40186640.58</v>
      </c>
    </row>
    <row r="97" spans="1:18" ht="20.25" customHeight="1">
      <c r="A97" s="279" t="s">
        <v>24</v>
      </c>
      <c r="B97" s="273"/>
      <c r="C97" s="118"/>
      <c r="D97" s="306"/>
      <c r="E97" s="285"/>
      <c r="F97" s="285"/>
      <c r="G97" s="144"/>
      <c r="H97" s="144"/>
      <c r="I97" s="144"/>
      <c r="J97" s="145"/>
      <c r="K97" s="145"/>
      <c r="L97" s="145"/>
      <c r="M97" s="146"/>
      <c r="N97" s="146"/>
      <c r="O97" s="146"/>
      <c r="P97" s="146"/>
      <c r="Q97" s="258"/>
      <c r="R97" s="258"/>
    </row>
    <row r="98" spans="1:18" ht="33.75" customHeight="1">
      <c r="A98" s="279" t="s">
        <v>264</v>
      </c>
      <c r="B98" s="273"/>
      <c r="C98" s="118" t="s">
        <v>265</v>
      </c>
      <c r="D98" s="306" t="s">
        <v>342</v>
      </c>
      <c r="E98" s="285"/>
      <c r="F98" s="285"/>
      <c r="G98" s="145">
        <f>K98</f>
        <v>0</v>
      </c>
      <c r="H98" s="245" t="s">
        <v>261</v>
      </c>
      <c r="I98" s="245" t="s">
        <v>261</v>
      </c>
      <c r="J98" s="245" t="s">
        <v>261</v>
      </c>
      <c r="K98" s="145">
        <f>L98+P98</f>
        <v>0</v>
      </c>
      <c r="L98" s="180"/>
      <c r="M98" s="181" t="s">
        <v>261</v>
      </c>
      <c r="N98" s="181" t="s">
        <v>261</v>
      </c>
      <c r="O98" s="181" t="s">
        <v>261</v>
      </c>
      <c r="P98" s="181"/>
      <c r="Q98" s="182"/>
      <c r="R98" s="182"/>
    </row>
    <row r="99" spans="1:18" ht="39.75" customHeight="1">
      <c r="A99" s="279" t="s">
        <v>262</v>
      </c>
      <c r="B99" s="273"/>
      <c r="C99" s="118" t="s">
        <v>263</v>
      </c>
      <c r="D99" s="306" t="s">
        <v>343</v>
      </c>
      <c r="E99" s="285"/>
      <c r="F99" s="285"/>
      <c r="G99" s="145">
        <f>H99+K99</f>
        <v>37119600</v>
      </c>
      <c r="H99" s="122">
        <f>H117</f>
        <v>34499400</v>
      </c>
      <c r="I99" s="245" t="s">
        <v>261</v>
      </c>
      <c r="J99" s="245" t="s">
        <v>261</v>
      </c>
      <c r="K99" s="145">
        <f>M99+N99+O99+P99</f>
        <v>2620200</v>
      </c>
      <c r="L99" s="181" t="s">
        <v>261</v>
      </c>
      <c r="M99" s="180"/>
      <c r="N99" s="180">
        <f>'приложение 1'!L127-P101</f>
        <v>2620200</v>
      </c>
      <c r="O99" s="181"/>
      <c r="P99" s="181"/>
      <c r="Q99" s="122">
        <f>'приложение 1'!P16+'приложение 1'!P47+'приложение 1'!P40+'приложение 1'!P127</f>
        <v>38380840.58</v>
      </c>
      <c r="R99" s="122">
        <f>'приложение 1'!Q16+'приложение 1'!Q47+'приложение 1'!Q40+'приложение 1'!Q127</f>
        <v>38641840.58</v>
      </c>
    </row>
    <row r="100" spans="1:18" ht="43.5" customHeight="1">
      <c r="A100" s="279" t="s">
        <v>266</v>
      </c>
      <c r="B100" s="273"/>
      <c r="C100" s="118" t="s">
        <v>267</v>
      </c>
      <c r="D100" s="306" t="s">
        <v>344</v>
      </c>
      <c r="E100" s="285"/>
      <c r="F100" s="285"/>
      <c r="G100" s="145">
        <f>I100</f>
        <v>1544800</v>
      </c>
      <c r="H100" s="245" t="s">
        <v>261</v>
      </c>
      <c r="I100" s="145">
        <f>'приложение 1'!L107</f>
        <v>1544800</v>
      </c>
      <c r="J100" s="245" t="s">
        <v>261</v>
      </c>
      <c r="K100" s="245" t="s">
        <v>261</v>
      </c>
      <c r="L100" s="181" t="s">
        <v>261</v>
      </c>
      <c r="M100" s="181" t="s">
        <v>261</v>
      </c>
      <c r="N100" s="181" t="s">
        <v>261</v>
      </c>
      <c r="O100" s="181" t="s">
        <v>261</v>
      </c>
      <c r="P100" s="181"/>
      <c r="Q100" s="122">
        <f>'приложение 1'!P107</f>
        <v>1544800</v>
      </c>
      <c r="R100" s="122">
        <f>'приложение 1'!Q107</f>
        <v>1544800</v>
      </c>
    </row>
    <row r="101" spans="1:18" ht="33.75" customHeight="1">
      <c r="A101" s="279" t="s">
        <v>269</v>
      </c>
      <c r="B101" s="273"/>
      <c r="C101" s="118" t="s">
        <v>268</v>
      </c>
      <c r="D101" s="274" t="s">
        <v>493</v>
      </c>
      <c r="E101" s="275"/>
      <c r="F101" s="275"/>
      <c r="G101" s="145">
        <f>K101</f>
        <v>140.58</v>
      </c>
      <c r="H101" s="245" t="s">
        <v>261</v>
      </c>
      <c r="I101" s="245" t="s">
        <v>261</v>
      </c>
      <c r="J101" s="245" t="s">
        <v>261</v>
      </c>
      <c r="K101" s="122">
        <f>O101+P101</f>
        <v>140.58</v>
      </c>
      <c r="L101" s="181" t="s">
        <v>261</v>
      </c>
      <c r="M101" s="181" t="s">
        <v>261</v>
      </c>
      <c r="N101" s="181" t="s">
        <v>261</v>
      </c>
      <c r="O101" s="180"/>
      <c r="P101" s="180">
        <v>140.58</v>
      </c>
      <c r="Q101" s="182"/>
      <c r="R101" s="182"/>
    </row>
    <row r="102" spans="1:18" s="125" customFormat="1" ht="29.25" customHeight="1">
      <c r="A102" s="124"/>
      <c r="B102" s="124"/>
      <c r="C102" s="147"/>
      <c r="D102" s="240"/>
      <c r="E102" s="240"/>
      <c r="F102" s="240"/>
      <c r="G102" s="147"/>
      <c r="H102" s="147"/>
      <c r="I102" s="121"/>
      <c r="J102" s="121"/>
      <c r="K102" s="121"/>
      <c r="L102" s="121"/>
      <c r="M102" s="121"/>
      <c r="N102" s="121"/>
      <c r="O102" s="121"/>
      <c r="P102" s="121"/>
      <c r="Q102" s="123"/>
      <c r="R102" s="123"/>
    </row>
    <row r="103" spans="1:18" s="125" customFormat="1" ht="25.5" customHeight="1">
      <c r="A103" s="124"/>
      <c r="B103" s="124"/>
      <c r="C103" s="147"/>
      <c r="D103" s="240"/>
      <c r="E103" s="240"/>
      <c r="F103" s="240"/>
      <c r="G103" s="147"/>
      <c r="H103" s="147"/>
      <c r="I103" s="121"/>
      <c r="J103" s="121"/>
      <c r="K103" s="121"/>
      <c r="L103" s="121"/>
      <c r="M103" s="121"/>
      <c r="N103" s="121"/>
      <c r="O103" s="121"/>
      <c r="P103" s="121"/>
      <c r="Q103" s="123"/>
      <c r="R103" s="123"/>
    </row>
    <row r="104" spans="1:18" s="125" customFormat="1" ht="29.25" customHeight="1" hidden="1">
      <c r="A104" s="124"/>
      <c r="B104" s="124"/>
      <c r="C104" s="147"/>
      <c r="D104" s="240"/>
      <c r="E104" s="240"/>
      <c r="F104" s="240"/>
      <c r="G104" s="147"/>
      <c r="H104" s="147"/>
      <c r="I104" s="121"/>
      <c r="J104" s="121"/>
      <c r="K104" s="121"/>
      <c r="L104" s="121"/>
      <c r="M104" s="121"/>
      <c r="N104" s="121"/>
      <c r="O104" s="121"/>
      <c r="P104" s="121"/>
      <c r="Q104" s="123"/>
      <c r="R104" s="123"/>
    </row>
    <row r="105" spans="1:18" s="125" customFormat="1" ht="29.25" customHeight="1" hidden="1">
      <c r="A105" s="124"/>
      <c r="B105" s="124"/>
      <c r="C105" s="147"/>
      <c r="D105" s="240"/>
      <c r="E105" s="240"/>
      <c r="F105" s="240"/>
      <c r="G105" s="147"/>
      <c r="H105" s="147"/>
      <c r="I105" s="121"/>
      <c r="J105" s="121"/>
      <c r="K105" s="121"/>
      <c r="L105" s="121"/>
      <c r="M105" s="121"/>
      <c r="N105" s="121"/>
      <c r="O105" s="121"/>
      <c r="P105" s="121"/>
      <c r="Q105" s="123"/>
      <c r="R105" s="123"/>
    </row>
    <row r="106" spans="1:18" s="125" customFormat="1" ht="29.25" customHeight="1" hidden="1">
      <c r="A106" s="124"/>
      <c r="B106" s="124"/>
      <c r="C106" s="147"/>
      <c r="D106" s="240"/>
      <c r="E106" s="240"/>
      <c r="F106" s="240"/>
      <c r="G106" s="147"/>
      <c r="H106" s="147"/>
      <c r="I106" s="121"/>
      <c r="J106" s="121"/>
      <c r="K106" s="121"/>
      <c r="L106" s="121"/>
      <c r="M106" s="121"/>
      <c r="N106" s="121"/>
      <c r="O106" s="121"/>
      <c r="P106" s="121"/>
      <c r="Q106" s="123"/>
      <c r="R106" s="123"/>
    </row>
    <row r="107" spans="1:18" s="125" customFormat="1" ht="29.25" customHeight="1" hidden="1">
      <c r="A107" s="124"/>
      <c r="B107" s="124"/>
      <c r="C107" s="147"/>
      <c r="D107" s="240"/>
      <c r="E107" s="240"/>
      <c r="F107" s="240"/>
      <c r="G107" s="147"/>
      <c r="H107" s="147"/>
      <c r="I107" s="121"/>
      <c r="J107" s="121"/>
      <c r="K107" s="121"/>
      <c r="L107" s="121"/>
      <c r="M107" s="121"/>
      <c r="N107" s="121"/>
      <c r="O107" s="121"/>
      <c r="P107" s="121"/>
      <c r="Q107" s="123"/>
      <c r="R107" s="123"/>
    </row>
    <row r="108" spans="1:18" s="125" customFormat="1" ht="29.25" customHeight="1" hidden="1">
      <c r="A108" s="124"/>
      <c r="B108" s="124"/>
      <c r="C108" s="147"/>
      <c r="D108" s="240"/>
      <c r="E108" s="240"/>
      <c r="F108" s="240"/>
      <c r="G108" s="147"/>
      <c r="H108" s="147"/>
      <c r="I108" s="121"/>
      <c r="J108" s="121"/>
      <c r="K108" s="121"/>
      <c r="L108" s="121"/>
      <c r="M108" s="121"/>
      <c r="N108" s="121"/>
      <c r="O108" s="121"/>
      <c r="P108" s="121"/>
      <c r="Q108" s="123"/>
      <c r="R108" s="123"/>
    </row>
    <row r="109" spans="1:18" s="125" customFormat="1" ht="29.25" customHeight="1" hidden="1">
      <c r="A109" s="124"/>
      <c r="B109" s="124"/>
      <c r="C109" s="147"/>
      <c r="D109" s="240"/>
      <c r="E109" s="240"/>
      <c r="F109" s="240"/>
      <c r="G109" s="147"/>
      <c r="H109" s="147"/>
      <c r="I109" s="121"/>
      <c r="J109" s="121"/>
      <c r="K109" s="121"/>
      <c r="L109" s="121"/>
      <c r="M109" s="121"/>
      <c r="N109" s="121"/>
      <c r="O109" s="121"/>
      <c r="P109" s="121"/>
      <c r="Q109" s="123"/>
      <c r="R109" s="123"/>
    </row>
    <row r="110" spans="1:18" s="125" customFormat="1" ht="47.25" customHeight="1">
      <c r="A110" s="124"/>
      <c r="B110" s="124"/>
      <c r="C110" s="147"/>
      <c r="D110" s="240"/>
      <c r="E110" s="240"/>
      <c r="F110" s="240"/>
      <c r="G110" s="147"/>
      <c r="H110" s="147"/>
      <c r="I110" s="121"/>
      <c r="J110" s="121"/>
      <c r="K110" s="121"/>
      <c r="L110" s="121"/>
      <c r="M110" s="121"/>
      <c r="N110" s="121"/>
      <c r="O110" s="121"/>
      <c r="P110" s="121"/>
      <c r="Q110" s="123"/>
      <c r="R110" s="123"/>
    </row>
    <row r="111" spans="1:18" ht="33.75" customHeight="1">
      <c r="A111" s="278" t="s">
        <v>25</v>
      </c>
      <c r="B111" s="278"/>
      <c r="C111" s="322" t="s">
        <v>251</v>
      </c>
      <c r="D111" s="322" t="s">
        <v>250</v>
      </c>
      <c r="E111" s="322"/>
      <c r="F111" s="322"/>
      <c r="G111" s="309" t="s">
        <v>252</v>
      </c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</row>
    <row r="112" spans="1:18" ht="33.75" customHeight="1">
      <c r="A112" s="278"/>
      <c r="B112" s="278"/>
      <c r="C112" s="322"/>
      <c r="D112" s="322"/>
      <c r="E112" s="322"/>
      <c r="F112" s="322"/>
      <c r="G112" s="322" t="s">
        <v>388</v>
      </c>
      <c r="H112" s="309" t="s">
        <v>24</v>
      </c>
      <c r="I112" s="309"/>
      <c r="J112" s="309"/>
      <c r="K112" s="309"/>
      <c r="L112" s="309"/>
      <c r="M112" s="309"/>
      <c r="N112" s="309"/>
      <c r="O112" s="309"/>
      <c r="P112" s="252"/>
      <c r="Q112" s="322" t="s">
        <v>356</v>
      </c>
      <c r="R112" s="322" t="s">
        <v>390</v>
      </c>
    </row>
    <row r="113" spans="1:18" ht="48.75" customHeight="1">
      <c r="A113" s="278"/>
      <c r="B113" s="278"/>
      <c r="C113" s="322"/>
      <c r="D113" s="322"/>
      <c r="E113" s="322"/>
      <c r="F113" s="322"/>
      <c r="G113" s="322"/>
      <c r="H113" s="322" t="s">
        <v>253</v>
      </c>
      <c r="I113" s="322" t="s">
        <v>273</v>
      </c>
      <c r="J113" s="309" t="s">
        <v>254</v>
      </c>
      <c r="K113" s="309" t="s">
        <v>255</v>
      </c>
      <c r="L113" s="309"/>
      <c r="M113" s="309"/>
      <c r="N113" s="309"/>
      <c r="O113" s="309"/>
      <c r="P113" s="252"/>
      <c r="Q113" s="322"/>
      <c r="R113" s="322"/>
    </row>
    <row r="114" spans="1:18" ht="21.75" customHeight="1">
      <c r="A114" s="278"/>
      <c r="B114" s="278"/>
      <c r="C114" s="322"/>
      <c r="D114" s="322"/>
      <c r="E114" s="322"/>
      <c r="F114" s="322"/>
      <c r="G114" s="322"/>
      <c r="H114" s="322"/>
      <c r="I114" s="322"/>
      <c r="J114" s="309"/>
      <c r="K114" s="309" t="s">
        <v>105</v>
      </c>
      <c r="L114" s="309" t="s">
        <v>24</v>
      </c>
      <c r="M114" s="309"/>
      <c r="N114" s="309"/>
      <c r="O114" s="309"/>
      <c r="P114" s="252"/>
      <c r="Q114" s="322"/>
      <c r="R114" s="322"/>
    </row>
    <row r="115" spans="1:18" ht="75">
      <c r="A115" s="278"/>
      <c r="B115" s="278"/>
      <c r="C115" s="322"/>
      <c r="D115" s="322"/>
      <c r="E115" s="322"/>
      <c r="F115" s="322"/>
      <c r="G115" s="322"/>
      <c r="H115" s="322"/>
      <c r="I115" s="322"/>
      <c r="J115" s="309"/>
      <c r="K115" s="309"/>
      <c r="L115" s="252" t="s">
        <v>256</v>
      </c>
      <c r="M115" s="258" t="s">
        <v>332</v>
      </c>
      <c r="N115" s="258" t="s">
        <v>258</v>
      </c>
      <c r="O115" s="250" t="s">
        <v>331</v>
      </c>
      <c r="P115" s="250" t="s">
        <v>285</v>
      </c>
      <c r="Q115" s="322"/>
      <c r="R115" s="322"/>
    </row>
    <row r="116" spans="1:18" ht="21.75" customHeight="1">
      <c r="A116" s="284">
        <v>1</v>
      </c>
      <c r="B116" s="284"/>
      <c r="C116" s="250">
        <v>2</v>
      </c>
      <c r="D116" s="322">
        <v>3</v>
      </c>
      <c r="E116" s="322"/>
      <c r="F116" s="322"/>
      <c r="G116" s="250">
        <v>4</v>
      </c>
      <c r="H116" s="250">
        <v>5</v>
      </c>
      <c r="I116" s="250">
        <v>6</v>
      </c>
      <c r="J116" s="252">
        <v>7</v>
      </c>
      <c r="K116" s="252">
        <v>8</v>
      </c>
      <c r="L116" s="252">
        <v>9</v>
      </c>
      <c r="M116" s="247">
        <v>10</v>
      </c>
      <c r="N116" s="247">
        <v>11</v>
      </c>
      <c r="O116" s="247">
        <v>12</v>
      </c>
      <c r="P116" s="258">
        <v>13</v>
      </c>
      <c r="Q116" s="258">
        <v>14</v>
      </c>
      <c r="R116" s="103">
        <v>15</v>
      </c>
    </row>
    <row r="117" spans="1:18" ht="56.25" customHeight="1">
      <c r="A117" s="282" t="s">
        <v>270</v>
      </c>
      <c r="B117" s="282"/>
      <c r="C117" s="118" t="s">
        <v>271</v>
      </c>
      <c r="D117" s="308" t="s">
        <v>261</v>
      </c>
      <c r="E117" s="308"/>
      <c r="F117" s="308"/>
      <c r="G117" s="145">
        <f>G118+G120+G121+G122+G123</f>
        <v>38664540.58</v>
      </c>
      <c r="H117" s="145">
        <f aca="true" t="shared" si="4" ref="H117:R117">H118+H120+H121+H122+H123</f>
        <v>34499400</v>
      </c>
      <c r="I117" s="145">
        <f t="shared" si="4"/>
        <v>1544800</v>
      </c>
      <c r="J117" s="145">
        <f t="shared" si="4"/>
        <v>0</v>
      </c>
      <c r="K117" s="145">
        <f t="shared" si="4"/>
        <v>2620340.58</v>
      </c>
      <c r="L117" s="145">
        <f t="shared" si="4"/>
        <v>0</v>
      </c>
      <c r="M117" s="145">
        <f t="shared" si="4"/>
        <v>0</v>
      </c>
      <c r="N117" s="145">
        <f>N118+N120+N121+N122+N123</f>
        <v>2620200</v>
      </c>
      <c r="O117" s="145">
        <f t="shared" si="4"/>
        <v>0</v>
      </c>
      <c r="P117" s="145">
        <f t="shared" si="4"/>
        <v>140.58</v>
      </c>
      <c r="Q117" s="145">
        <f t="shared" si="4"/>
        <v>39925640.58</v>
      </c>
      <c r="R117" s="145">
        <f t="shared" si="4"/>
        <v>40186640.58</v>
      </c>
    </row>
    <row r="118" spans="1:18" ht="61.5" customHeight="1">
      <c r="A118" s="282" t="s">
        <v>272</v>
      </c>
      <c r="B118" s="282"/>
      <c r="C118" s="118" t="s">
        <v>274</v>
      </c>
      <c r="D118" s="308"/>
      <c r="E118" s="308"/>
      <c r="F118" s="308"/>
      <c r="G118" s="145">
        <f>H118+I118+J118+K118</f>
        <v>30945100</v>
      </c>
      <c r="H118" s="145">
        <f>H119</f>
        <v>29245100</v>
      </c>
      <c r="I118" s="145"/>
      <c r="J118" s="145"/>
      <c r="K118" s="145">
        <f>K119</f>
        <v>1700000</v>
      </c>
      <c r="L118" s="145"/>
      <c r="M118" s="145"/>
      <c r="N118" s="145">
        <f>N119</f>
        <v>1700000</v>
      </c>
      <c r="O118" s="145"/>
      <c r="P118" s="145"/>
      <c r="Q118" s="122">
        <f>Q119</f>
        <v>32232000</v>
      </c>
      <c r="R118" s="122">
        <f>R119</f>
        <v>32466100</v>
      </c>
    </row>
    <row r="119" spans="1:18" s="184" customFormat="1" ht="54" customHeight="1">
      <c r="A119" s="283" t="s">
        <v>275</v>
      </c>
      <c r="B119" s="283"/>
      <c r="C119" s="183" t="s">
        <v>136</v>
      </c>
      <c r="D119" s="380"/>
      <c r="E119" s="380"/>
      <c r="F119" s="380"/>
      <c r="G119" s="145">
        <f aca="true" t="shared" si="5" ref="G119:G131">H119+I119+J119+K119</f>
        <v>30945100</v>
      </c>
      <c r="H119" s="180">
        <f>'приложение 1'!L17+'приложение 1'!L22+'приложение 1'!L48+'приложение 1'!L53+'приложение 1'!L42+'приложение 1'!L44</f>
        <v>29245100</v>
      </c>
      <c r="I119" s="180"/>
      <c r="J119" s="180"/>
      <c r="K119" s="145">
        <f aca="true" t="shared" si="6" ref="K119:K131">L119+M119+N119+O119+P119</f>
        <v>1700000</v>
      </c>
      <c r="L119" s="180"/>
      <c r="M119" s="180"/>
      <c r="N119" s="180">
        <f>'приложение 1'!L128+'приложение 1'!L130</f>
        <v>1700000</v>
      </c>
      <c r="O119" s="180"/>
      <c r="P119" s="180"/>
      <c r="Q119" s="182">
        <f>'приложение 1'!P17+'приложение 1'!P22+'приложение 1'!P48+'приложение 1'!P53+'приложение 1'!P128+'приложение 1'!P130+'приложение 1'!P42+'приложение 1'!P44</f>
        <v>32232000</v>
      </c>
      <c r="R119" s="182">
        <f>'приложение 1'!Q17+'приложение 1'!Q22+'приложение 1'!Q48+'приложение 1'!Q53+'приложение 1'!Q128+'приложение 1'!Q130+'приложение 1'!Q42+'приложение 1'!Q44</f>
        <v>32466100</v>
      </c>
    </row>
    <row r="120" spans="1:18" s="123" customFormat="1" ht="54" customHeight="1">
      <c r="A120" s="313" t="s">
        <v>333</v>
      </c>
      <c r="B120" s="313"/>
      <c r="C120" s="118" t="s">
        <v>276</v>
      </c>
      <c r="D120" s="308"/>
      <c r="E120" s="308"/>
      <c r="F120" s="308"/>
      <c r="G120" s="145">
        <f t="shared" si="5"/>
        <v>625200</v>
      </c>
      <c r="H120" s="145">
        <f>'приложение 1'!L83</f>
        <v>555000</v>
      </c>
      <c r="I120" s="145"/>
      <c r="J120" s="145"/>
      <c r="K120" s="145">
        <f t="shared" si="6"/>
        <v>70200</v>
      </c>
      <c r="L120" s="145"/>
      <c r="M120" s="145"/>
      <c r="N120" s="145">
        <f>'приложение 1'!L139+'приложение 1'!L138</f>
        <v>70200</v>
      </c>
      <c r="O120" s="145"/>
      <c r="P120" s="145"/>
      <c r="Q120" s="122">
        <f>'приложение 1'!P83+'приложение 1'!P139+'приложение 1'!P138</f>
        <v>625200</v>
      </c>
      <c r="R120" s="122">
        <f>'приложение 1'!Q83+'приложение 1'!Q139+'приложение 1'!Q138</f>
        <v>625200</v>
      </c>
    </row>
    <row r="121" spans="1:18" s="123" customFormat="1" ht="55.5" customHeight="1">
      <c r="A121" s="313" t="s">
        <v>336</v>
      </c>
      <c r="B121" s="313"/>
      <c r="C121" s="118" t="s">
        <v>277</v>
      </c>
      <c r="D121" s="308"/>
      <c r="E121" s="308"/>
      <c r="F121" s="308"/>
      <c r="G121" s="145">
        <f t="shared" si="5"/>
        <v>0</v>
      </c>
      <c r="H121" s="145"/>
      <c r="I121" s="145"/>
      <c r="J121" s="145"/>
      <c r="K121" s="145">
        <f t="shared" si="6"/>
        <v>0</v>
      </c>
      <c r="L121" s="145"/>
      <c r="M121" s="145"/>
      <c r="N121" s="145"/>
      <c r="O121" s="145"/>
      <c r="P121" s="145"/>
      <c r="Q121" s="122"/>
      <c r="R121" s="122"/>
    </row>
    <row r="122" spans="1:18" s="123" customFormat="1" ht="51" customHeight="1">
      <c r="A122" s="313" t="s">
        <v>278</v>
      </c>
      <c r="B122" s="313"/>
      <c r="C122" s="118" t="s">
        <v>279</v>
      </c>
      <c r="D122" s="308"/>
      <c r="E122" s="308"/>
      <c r="F122" s="308"/>
      <c r="G122" s="145">
        <f t="shared" si="5"/>
        <v>101200</v>
      </c>
      <c r="H122" s="145">
        <f>'приложение 1'!L19+'приложение 1'!L50</f>
        <v>101200</v>
      </c>
      <c r="I122" s="145"/>
      <c r="J122" s="145"/>
      <c r="K122" s="145">
        <f t="shared" si="6"/>
        <v>0</v>
      </c>
      <c r="L122" s="145"/>
      <c r="M122" s="145"/>
      <c r="N122" s="145"/>
      <c r="O122" s="145"/>
      <c r="P122" s="145"/>
      <c r="Q122" s="122">
        <f>'приложение 1'!P19+'приложение 1'!P50+'приложение 1'!P129</f>
        <v>101200</v>
      </c>
      <c r="R122" s="122">
        <f>'приложение 1'!Q19+'приложение 1'!Q50+'приложение 1'!Q129</f>
        <v>101200</v>
      </c>
    </row>
    <row r="123" spans="1:18" s="123" customFormat="1" ht="49.5" customHeight="1">
      <c r="A123" s="313" t="s">
        <v>334</v>
      </c>
      <c r="B123" s="313"/>
      <c r="C123" s="118" t="s">
        <v>280</v>
      </c>
      <c r="D123" s="308" t="s">
        <v>281</v>
      </c>
      <c r="E123" s="308"/>
      <c r="F123" s="308"/>
      <c r="G123" s="145">
        <f t="shared" si="5"/>
        <v>6993040.58</v>
      </c>
      <c r="H123" s="145">
        <f>'приложение 1'!L24+'приложение 1'!L26+'приложение 1'!L28+'приложение 1'!L30+'приложение 1'!L32+'приложение 1'!L37+'приложение 1'!L55+'приложение 1'!L57+'приложение 1'!L60+'приложение 1'!L65+'приложение 1'!L71+'приложение 1'!L79+'приложение 1'!L91+'приложение 1'!L93+'приложение 1'!L100</f>
        <v>4598100</v>
      </c>
      <c r="I123" s="145">
        <f>'приложение 1'!L107</f>
        <v>1544800</v>
      </c>
      <c r="J123" s="145"/>
      <c r="K123" s="145">
        <f t="shared" si="6"/>
        <v>850140.58</v>
      </c>
      <c r="L123" s="145"/>
      <c r="M123" s="145"/>
      <c r="N123" s="145">
        <f>'приложение 1'!L136+'приложение 1'!L140+'приложение 1'!L141+'приложение 1'!L142-P123</f>
        <v>850000</v>
      </c>
      <c r="O123" s="145"/>
      <c r="P123" s="145">
        <v>140.58</v>
      </c>
      <c r="Q123" s="122">
        <f>'приложение 1'!P24+'приложение 1'!P26+'приложение 1'!P28+'приложение 1'!P30+'приложение 1'!P32+'приложение 1'!P37+'приложение 1'!P55+'приложение 1'!P57+'приложение 1'!P60+'приложение 1'!P65+'приложение 1'!P71+'приложение 1'!P79+'приложение 1'!P91+'приложение 1'!P93+'приложение 1'!P100+'приложение 1'!P107+'приложение 1'!P131+'приложение 1'!P132+'приложение 1'!P133+'приложение 1'!P134+'приложение 1'!P136+'приложение 1'!P140+'приложение 1'!P141+'приложение 1'!P142</f>
        <v>6967240.58</v>
      </c>
      <c r="R123" s="122">
        <f>'приложение 1'!Q24+'приложение 1'!Q26+'приложение 1'!Q28+'приложение 1'!Q30+'приложение 1'!Q32+'приложение 1'!Q37+'приложение 1'!Q55+'приложение 1'!Q57+'приложение 1'!Q60+'приложение 1'!Q65+'приложение 1'!Q71+'приложение 1'!Q79+'приложение 1'!Q91+'приложение 1'!Q93+'приложение 1'!Q100+'приложение 1'!Q107+'приложение 1'!Q131+'приложение 1'!Q132+'приложение 1'!Q133+'приложение 1'!Q134+'приложение 1'!Q136+'приложение 1'!Q140+'приложение 1'!Q141+'приложение 1'!Q142</f>
        <v>6994140.58</v>
      </c>
    </row>
    <row r="124" spans="1:18" s="123" customFormat="1" ht="46.5" customHeight="1">
      <c r="A124" s="313" t="s">
        <v>282</v>
      </c>
      <c r="B124" s="313"/>
      <c r="C124" s="118" t="s">
        <v>283</v>
      </c>
      <c r="D124" s="308" t="s">
        <v>281</v>
      </c>
      <c r="E124" s="308"/>
      <c r="F124" s="308"/>
      <c r="G124" s="145">
        <f t="shared" si="5"/>
        <v>0</v>
      </c>
      <c r="H124" s="122"/>
      <c r="I124" s="122"/>
      <c r="J124" s="122"/>
      <c r="K124" s="145">
        <f t="shared" si="6"/>
        <v>0</v>
      </c>
      <c r="L124" s="122"/>
      <c r="M124" s="122"/>
      <c r="N124" s="122"/>
      <c r="O124" s="122"/>
      <c r="P124" s="122"/>
      <c r="Q124" s="122"/>
      <c r="R124" s="122"/>
    </row>
    <row r="125" spans="1:18" s="123" customFormat="1" ht="42.75" customHeight="1">
      <c r="A125" s="313" t="s">
        <v>284</v>
      </c>
      <c r="B125" s="313"/>
      <c r="C125" s="118" t="s">
        <v>154</v>
      </c>
      <c r="D125" s="308"/>
      <c r="E125" s="308"/>
      <c r="F125" s="308"/>
      <c r="G125" s="145">
        <f t="shared" si="5"/>
        <v>0</v>
      </c>
      <c r="H125" s="122"/>
      <c r="I125" s="122"/>
      <c r="J125" s="122"/>
      <c r="K125" s="145">
        <f t="shared" si="6"/>
        <v>0</v>
      </c>
      <c r="L125" s="122"/>
      <c r="M125" s="122"/>
      <c r="N125" s="122"/>
      <c r="O125" s="122"/>
      <c r="P125" s="122"/>
      <c r="Q125" s="122"/>
      <c r="R125" s="122"/>
    </row>
    <row r="126" spans="1:18" s="123" customFormat="1" ht="33" customHeight="1">
      <c r="A126" s="313" t="s">
        <v>285</v>
      </c>
      <c r="B126" s="313"/>
      <c r="C126" s="118" t="s">
        <v>286</v>
      </c>
      <c r="D126" s="308"/>
      <c r="E126" s="308"/>
      <c r="F126" s="308"/>
      <c r="G126" s="145">
        <f t="shared" si="5"/>
        <v>0</v>
      </c>
      <c r="H126" s="122"/>
      <c r="I126" s="122"/>
      <c r="J126" s="122"/>
      <c r="K126" s="145">
        <f t="shared" si="6"/>
        <v>0</v>
      </c>
      <c r="L126" s="122"/>
      <c r="M126" s="122"/>
      <c r="N126" s="122"/>
      <c r="O126" s="122"/>
      <c r="P126" s="122"/>
      <c r="Q126" s="122"/>
      <c r="R126" s="122"/>
    </row>
    <row r="127" spans="1:18" s="123" customFormat="1" ht="31.5" customHeight="1">
      <c r="A127" s="313" t="s">
        <v>288</v>
      </c>
      <c r="B127" s="313"/>
      <c r="C127" s="118" t="s">
        <v>287</v>
      </c>
      <c r="D127" s="308" t="s">
        <v>281</v>
      </c>
      <c r="E127" s="308"/>
      <c r="F127" s="308"/>
      <c r="G127" s="145">
        <f t="shared" si="5"/>
        <v>0</v>
      </c>
      <c r="H127" s="122"/>
      <c r="I127" s="122"/>
      <c r="J127" s="122"/>
      <c r="K127" s="145">
        <f t="shared" si="6"/>
        <v>0</v>
      </c>
      <c r="L127" s="122"/>
      <c r="M127" s="122"/>
      <c r="N127" s="122"/>
      <c r="O127" s="122"/>
      <c r="P127" s="122"/>
      <c r="Q127" s="122"/>
      <c r="R127" s="122"/>
    </row>
    <row r="128" spans="1:18" s="123" customFormat="1" ht="42.75" customHeight="1">
      <c r="A128" s="313" t="s">
        <v>289</v>
      </c>
      <c r="B128" s="313"/>
      <c r="C128" s="118" t="s">
        <v>291</v>
      </c>
      <c r="D128" s="308"/>
      <c r="E128" s="308"/>
      <c r="F128" s="308"/>
      <c r="G128" s="145">
        <f t="shared" si="5"/>
        <v>0</v>
      </c>
      <c r="H128" s="122"/>
      <c r="I128" s="122"/>
      <c r="J128" s="122"/>
      <c r="K128" s="145">
        <f t="shared" si="6"/>
        <v>0</v>
      </c>
      <c r="L128" s="122"/>
      <c r="M128" s="122"/>
      <c r="N128" s="122"/>
      <c r="O128" s="122"/>
      <c r="P128" s="122"/>
      <c r="Q128" s="122"/>
      <c r="R128" s="122"/>
    </row>
    <row r="129" spans="1:18" s="123" customFormat="1" ht="31.5" customHeight="1">
      <c r="A129" s="313" t="s">
        <v>290</v>
      </c>
      <c r="B129" s="313"/>
      <c r="C129" s="118" t="s">
        <v>292</v>
      </c>
      <c r="D129" s="308"/>
      <c r="E129" s="308"/>
      <c r="F129" s="308"/>
      <c r="G129" s="145">
        <f t="shared" si="5"/>
        <v>0</v>
      </c>
      <c r="H129" s="122"/>
      <c r="I129" s="122"/>
      <c r="J129" s="122"/>
      <c r="K129" s="145">
        <f t="shared" si="6"/>
        <v>0</v>
      </c>
      <c r="L129" s="122"/>
      <c r="M129" s="122"/>
      <c r="N129" s="122"/>
      <c r="O129" s="122"/>
      <c r="P129" s="122"/>
      <c r="Q129" s="122"/>
      <c r="R129" s="122"/>
    </row>
    <row r="130" spans="1:18" s="123" customFormat="1" ht="40.5" customHeight="1">
      <c r="A130" s="313" t="s">
        <v>293</v>
      </c>
      <c r="B130" s="313"/>
      <c r="C130" s="118" t="s">
        <v>295</v>
      </c>
      <c r="D130" s="308" t="s">
        <v>281</v>
      </c>
      <c r="E130" s="308"/>
      <c r="F130" s="308"/>
      <c r="G130" s="145">
        <f t="shared" si="5"/>
        <v>189555.12</v>
      </c>
      <c r="H130" s="122">
        <v>120017.65</v>
      </c>
      <c r="I130" s="122"/>
      <c r="J130" s="122"/>
      <c r="K130" s="145">
        <f t="shared" si="6"/>
        <v>69537.47</v>
      </c>
      <c r="L130" s="122">
        <v>5936</v>
      </c>
      <c r="M130" s="122"/>
      <c r="N130" s="122">
        <v>57222.69</v>
      </c>
      <c r="O130" s="122"/>
      <c r="P130" s="122">
        <f>113.31+6265.47</f>
        <v>6378.780000000001</v>
      </c>
      <c r="Q130" s="122"/>
      <c r="R130" s="122"/>
    </row>
    <row r="131" spans="1:18" s="123" customFormat="1" ht="38.25" customHeight="1">
      <c r="A131" s="313" t="s">
        <v>294</v>
      </c>
      <c r="B131" s="313"/>
      <c r="C131" s="118" t="s">
        <v>296</v>
      </c>
      <c r="D131" s="308" t="s">
        <v>281</v>
      </c>
      <c r="E131" s="308"/>
      <c r="F131" s="308"/>
      <c r="G131" s="145">
        <f t="shared" si="5"/>
        <v>0</v>
      </c>
      <c r="H131" s="122"/>
      <c r="I131" s="122"/>
      <c r="J131" s="122"/>
      <c r="K131" s="145">
        <f t="shared" si="6"/>
        <v>0</v>
      </c>
      <c r="L131" s="122"/>
      <c r="M131" s="122"/>
      <c r="N131" s="122"/>
      <c r="O131" s="122"/>
      <c r="P131" s="122"/>
      <c r="Q131" s="122"/>
      <c r="R131" s="122"/>
    </row>
    <row r="132" spans="1:15" s="123" customFormat="1" ht="31.5" customHeight="1">
      <c r="A132" s="120"/>
      <c r="B132" s="120"/>
      <c r="C132" s="147"/>
      <c r="D132" s="240"/>
      <c r="E132" s="240"/>
      <c r="F132" s="240"/>
      <c r="G132" s="240"/>
      <c r="H132" s="240"/>
      <c r="I132" s="147"/>
      <c r="J132" s="147"/>
      <c r="K132" s="147"/>
      <c r="L132" s="121"/>
      <c r="M132" s="121"/>
      <c r="N132" s="121"/>
      <c r="O132" s="121"/>
    </row>
    <row r="133" spans="1:15" s="123" customFormat="1" ht="241.5" customHeight="1">
      <c r="A133" s="120"/>
      <c r="B133" s="120"/>
      <c r="C133" s="147"/>
      <c r="D133" s="240"/>
      <c r="E133" s="240"/>
      <c r="F133" s="240"/>
      <c r="G133" s="240"/>
      <c r="H133" s="240"/>
      <c r="I133" s="147"/>
      <c r="J133" s="147"/>
      <c r="K133" s="147"/>
      <c r="L133" s="121"/>
      <c r="M133" s="121"/>
      <c r="N133" s="121"/>
      <c r="O133" s="121"/>
    </row>
    <row r="134" spans="1:15" s="123" customFormat="1" ht="39" customHeight="1">
      <c r="A134" s="321" t="s">
        <v>492</v>
      </c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</row>
    <row r="135" spans="1:15" s="123" customFormat="1" ht="33" customHeight="1">
      <c r="A135" s="321"/>
      <c r="B135" s="321"/>
      <c r="C135" s="147"/>
      <c r="D135" s="317"/>
      <c r="E135" s="317"/>
      <c r="F135" s="311"/>
      <c r="G135" s="240"/>
      <c r="H135" s="240"/>
      <c r="I135" s="147"/>
      <c r="J135" s="147"/>
      <c r="K135" s="147"/>
      <c r="L135" s="121"/>
      <c r="M135" s="121"/>
      <c r="N135" s="121"/>
      <c r="O135" s="121"/>
    </row>
    <row r="136" spans="1:16" s="123" customFormat="1" ht="31.5" customHeight="1">
      <c r="A136" s="294" t="s">
        <v>25</v>
      </c>
      <c r="B136" s="296"/>
      <c r="C136" s="305" t="s">
        <v>251</v>
      </c>
      <c r="D136" s="294" t="s">
        <v>400</v>
      </c>
      <c r="E136" s="295"/>
      <c r="F136" s="296"/>
      <c r="G136" s="309" t="s">
        <v>297</v>
      </c>
      <c r="H136" s="309"/>
      <c r="I136" s="309"/>
      <c r="J136" s="309"/>
      <c r="K136" s="309"/>
      <c r="L136" s="309"/>
      <c r="M136" s="309"/>
      <c r="N136" s="309"/>
      <c r="O136" s="309"/>
      <c r="P136" s="148"/>
    </row>
    <row r="137" spans="1:16" s="123" customFormat="1" ht="31.5" customHeight="1">
      <c r="A137" s="297"/>
      <c r="B137" s="299"/>
      <c r="C137" s="290"/>
      <c r="D137" s="297"/>
      <c r="E137" s="298"/>
      <c r="F137" s="299"/>
      <c r="G137" s="309" t="s">
        <v>298</v>
      </c>
      <c r="H137" s="309"/>
      <c r="I137" s="309"/>
      <c r="J137" s="309" t="s">
        <v>26</v>
      </c>
      <c r="K137" s="309"/>
      <c r="L137" s="309"/>
      <c r="M137" s="309"/>
      <c r="N137" s="309"/>
      <c r="O137" s="309"/>
      <c r="P137" s="148"/>
    </row>
    <row r="138" spans="1:16" s="123" customFormat="1" ht="31.5" customHeight="1">
      <c r="A138" s="297"/>
      <c r="B138" s="299"/>
      <c r="C138" s="290"/>
      <c r="D138" s="297"/>
      <c r="E138" s="298"/>
      <c r="F138" s="299"/>
      <c r="G138" s="309"/>
      <c r="H138" s="309"/>
      <c r="I138" s="309"/>
      <c r="J138" s="309" t="s">
        <v>299</v>
      </c>
      <c r="K138" s="309"/>
      <c r="L138" s="309"/>
      <c r="M138" s="309" t="s">
        <v>337</v>
      </c>
      <c r="N138" s="309"/>
      <c r="O138" s="309"/>
      <c r="P138" s="148"/>
    </row>
    <row r="139" spans="1:16" s="123" customFormat="1" ht="105" customHeight="1">
      <c r="A139" s="297"/>
      <c r="B139" s="299"/>
      <c r="C139" s="290"/>
      <c r="D139" s="297"/>
      <c r="E139" s="298"/>
      <c r="F139" s="299"/>
      <c r="G139" s="309"/>
      <c r="H139" s="309"/>
      <c r="I139" s="309"/>
      <c r="J139" s="309"/>
      <c r="K139" s="309"/>
      <c r="L139" s="309"/>
      <c r="M139" s="309"/>
      <c r="N139" s="309"/>
      <c r="O139" s="309"/>
      <c r="P139" s="148"/>
    </row>
    <row r="140" spans="1:16" s="123" customFormat="1" ht="91.5" customHeight="1">
      <c r="A140" s="300"/>
      <c r="B140" s="302"/>
      <c r="C140" s="291"/>
      <c r="D140" s="300"/>
      <c r="E140" s="301"/>
      <c r="F140" s="302"/>
      <c r="G140" s="250" t="s">
        <v>396</v>
      </c>
      <c r="H140" s="250" t="s">
        <v>397</v>
      </c>
      <c r="I140" s="250" t="s">
        <v>398</v>
      </c>
      <c r="J140" s="250" t="s">
        <v>396</v>
      </c>
      <c r="K140" s="250" t="s">
        <v>397</v>
      </c>
      <c r="L140" s="250" t="s">
        <v>398</v>
      </c>
      <c r="M140" s="250" t="s">
        <v>396</v>
      </c>
      <c r="N140" s="250" t="s">
        <v>397</v>
      </c>
      <c r="O140" s="250" t="s">
        <v>398</v>
      </c>
      <c r="P140" s="148"/>
    </row>
    <row r="141" spans="1:15" s="123" customFormat="1" ht="18.75">
      <c r="A141" s="322">
        <v>1</v>
      </c>
      <c r="B141" s="322"/>
      <c r="C141" s="250">
        <v>2</v>
      </c>
      <c r="D141" s="303">
        <v>3</v>
      </c>
      <c r="E141" s="304"/>
      <c r="F141" s="322"/>
      <c r="G141" s="250">
        <v>4</v>
      </c>
      <c r="H141" s="250">
        <v>5</v>
      </c>
      <c r="I141" s="250">
        <v>6</v>
      </c>
      <c r="J141" s="250">
        <v>7</v>
      </c>
      <c r="K141" s="250">
        <v>8</v>
      </c>
      <c r="L141" s="250">
        <v>9</v>
      </c>
      <c r="M141" s="309">
        <v>6</v>
      </c>
      <c r="N141" s="309"/>
      <c r="O141" s="309"/>
    </row>
    <row r="142" spans="1:15" s="123" customFormat="1" ht="42.75" customHeight="1">
      <c r="A142" s="313" t="s">
        <v>338</v>
      </c>
      <c r="B142" s="313"/>
      <c r="C142" s="118" t="s">
        <v>300</v>
      </c>
      <c r="D142" s="306" t="s">
        <v>281</v>
      </c>
      <c r="E142" s="307"/>
      <c r="F142" s="308"/>
      <c r="G142" s="122">
        <f>G143+G144</f>
        <v>6993040.58</v>
      </c>
      <c r="H142" s="122">
        <f aca="true" t="shared" si="7" ref="H142:O142">H143+H144</f>
        <v>6967240.58</v>
      </c>
      <c r="I142" s="122">
        <f t="shared" si="7"/>
        <v>6994140.58</v>
      </c>
      <c r="J142" s="122">
        <f t="shared" si="7"/>
        <v>6993040.58</v>
      </c>
      <c r="K142" s="122">
        <f t="shared" si="7"/>
        <v>6967240.58</v>
      </c>
      <c r="L142" s="122">
        <f t="shared" si="7"/>
        <v>6994140.58</v>
      </c>
      <c r="M142" s="122">
        <f t="shared" si="7"/>
        <v>0</v>
      </c>
      <c r="N142" s="122">
        <f t="shared" si="7"/>
        <v>0</v>
      </c>
      <c r="O142" s="122">
        <f t="shared" si="7"/>
        <v>0</v>
      </c>
    </row>
    <row r="143" spans="1:15" s="123" customFormat="1" ht="55.5" customHeight="1">
      <c r="A143" s="313" t="s">
        <v>301</v>
      </c>
      <c r="B143" s="313"/>
      <c r="C143" s="118" t="s">
        <v>302</v>
      </c>
      <c r="D143" s="306" t="s">
        <v>281</v>
      </c>
      <c r="E143" s="307"/>
      <c r="F143" s="308"/>
      <c r="G143" s="122">
        <f>J143+M143</f>
        <v>2092400</v>
      </c>
      <c r="H143" s="122">
        <f aca="true" t="shared" si="8" ref="G143:I144">K143+N143</f>
        <v>0</v>
      </c>
      <c r="I143" s="122">
        <f t="shared" si="8"/>
        <v>0</v>
      </c>
      <c r="J143" s="122">
        <f>1251900+693800+146700</f>
        <v>2092400</v>
      </c>
      <c r="K143" s="122"/>
      <c r="L143" s="122"/>
      <c r="M143" s="122"/>
      <c r="N143" s="122"/>
      <c r="O143" s="122"/>
    </row>
    <row r="144" spans="1:15" s="123" customFormat="1" ht="48.75" customHeight="1">
      <c r="A144" s="313" t="s">
        <v>303</v>
      </c>
      <c r="B144" s="313"/>
      <c r="C144" s="118" t="s">
        <v>304</v>
      </c>
      <c r="D144" s="306"/>
      <c r="E144" s="307"/>
      <c r="F144" s="308"/>
      <c r="G144" s="122">
        <f t="shared" si="8"/>
        <v>4900640.58</v>
      </c>
      <c r="H144" s="122">
        <f t="shared" si="8"/>
        <v>6967240.58</v>
      </c>
      <c r="I144" s="122">
        <f t="shared" si="8"/>
        <v>6994140.58</v>
      </c>
      <c r="J144" s="122">
        <f>G123-J143</f>
        <v>4900640.58</v>
      </c>
      <c r="K144" s="122">
        <f>Q123</f>
        <v>6967240.58</v>
      </c>
      <c r="L144" s="122">
        <f>R123</f>
        <v>6994140.58</v>
      </c>
      <c r="M144" s="122"/>
      <c r="N144" s="122"/>
      <c r="O144" s="122"/>
    </row>
    <row r="145" spans="1:15" s="123" customFormat="1" ht="31.5" customHeight="1">
      <c r="A145" s="120"/>
      <c r="B145" s="120"/>
      <c r="C145" s="147"/>
      <c r="D145" s="240"/>
      <c r="E145" s="240"/>
      <c r="F145" s="240"/>
      <c r="G145" s="240"/>
      <c r="H145" s="240"/>
      <c r="I145" s="240"/>
      <c r="J145" s="240"/>
      <c r="K145" s="240"/>
      <c r="L145" s="240"/>
      <c r="M145" s="149"/>
      <c r="N145" s="149"/>
      <c r="O145" s="149"/>
    </row>
    <row r="146" spans="1:15" s="138" customFormat="1" ht="24" customHeight="1">
      <c r="A146" s="293" t="s">
        <v>399</v>
      </c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</row>
    <row r="147" spans="1:15" s="123" customFormat="1" ht="15" customHeight="1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</row>
    <row r="148" spans="1:15" s="151" customFormat="1" ht="31.5" customHeight="1">
      <c r="A148" s="322" t="s">
        <v>123</v>
      </c>
      <c r="B148" s="322"/>
      <c r="C148" s="322"/>
      <c r="D148" s="322"/>
      <c r="E148" s="322"/>
      <c r="F148" s="322"/>
      <c r="G148" s="322"/>
      <c r="H148" s="322"/>
      <c r="I148" s="322"/>
      <c r="J148" s="322"/>
      <c r="K148" s="250"/>
      <c r="L148" s="150" t="s">
        <v>251</v>
      </c>
      <c r="M148" s="323" t="s">
        <v>305</v>
      </c>
      <c r="N148" s="323"/>
      <c r="O148" s="323"/>
    </row>
    <row r="149" spans="1:15" s="123" customFormat="1" ht="18.75">
      <c r="A149" s="319">
        <v>1</v>
      </c>
      <c r="B149" s="319"/>
      <c r="C149" s="319"/>
      <c r="D149" s="319"/>
      <c r="E149" s="319"/>
      <c r="F149" s="319"/>
      <c r="G149" s="319"/>
      <c r="H149" s="319"/>
      <c r="I149" s="319"/>
      <c r="J149" s="319"/>
      <c r="K149" s="247"/>
      <c r="L149" s="251" t="s">
        <v>306</v>
      </c>
      <c r="M149" s="320">
        <v>3</v>
      </c>
      <c r="N149" s="320"/>
      <c r="O149" s="320"/>
    </row>
    <row r="150" spans="1:15" s="123" customFormat="1" ht="26.25" customHeight="1">
      <c r="A150" s="313" t="s">
        <v>293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242"/>
      <c r="L150" s="251" t="s">
        <v>310</v>
      </c>
      <c r="M150" s="316"/>
      <c r="N150" s="316"/>
      <c r="O150" s="316"/>
    </row>
    <row r="151" spans="1:15" s="123" customFormat="1" ht="27.75" customHeight="1">
      <c r="A151" s="313" t="s">
        <v>307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242"/>
      <c r="L151" s="251" t="s">
        <v>311</v>
      </c>
      <c r="M151" s="316"/>
      <c r="N151" s="316"/>
      <c r="O151" s="316"/>
    </row>
    <row r="152" spans="1:15" s="123" customFormat="1" ht="24.75" customHeight="1">
      <c r="A152" s="313" t="s">
        <v>308</v>
      </c>
      <c r="B152" s="313"/>
      <c r="C152" s="313"/>
      <c r="D152" s="313"/>
      <c r="E152" s="313"/>
      <c r="F152" s="313"/>
      <c r="G152" s="313"/>
      <c r="H152" s="313"/>
      <c r="I152" s="313"/>
      <c r="J152" s="313"/>
      <c r="K152" s="242"/>
      <c r="L152" s="251" t="s">
        <v>312</v>
      </c>
      <c r="M152" s="316"/>
      <c r="N152" s="316"/>
      <c r="O152" s="316"/>
    </row>
    <row r="153" spans="1:15" s="123" customFormat="1" ht="18.75">
      <c r="A153" s="313" t="s">
        <v>166</v>
      </c>
      <c r="B153" s="313"/>
      <c r="C153" s="313"/>
      <c r="D153" s="313"/>
      <c r="E153" s="313"/>
      <c r="F153" s="313"/>
      <c r="G153" s="313"/>
      <c r="H153" s="313"/>
      <c r="I153" s="313"/>
      <c r="J153" s="313"/>
      <c r="K153" s="242"/>
      <c r="L153" s="251" t="s">
        <v>313</v>
      </c>
      <c r="M153" s="316"/>
      <c r="N153" s="316"/>
      <c r="O153" s="316"/>
    </row>
    <row r="154" spans="1:15" s="123" customFormat="1" ht="18.75">
      <c r="A154" s="313"/>
      <c r="B154" s="313"/>
      <c r="C154" s="313"/>
      <c r="D154" s="313"/>
      <c r="E154" s="313"/>
      <c r="F154" s="313"/>
      <c r="G154" s="313"/>
      <c r="H154" s="313"/>
      <c r="I154" s="313"/>
      <c r="J154" s="313"/>
      <c r="K154" s="242"/>
      <c r="L154" s="251" t="s">
        <v>314</v>
      </c>
      <c r="M154" s="316"/>
      <c r="N154" s="316"/>
      <c r="O154" s="316"/>
    </row>
    <row r="155" spans="1:15" s="123" customFormat="1" ht="29.25" customHeight="1">
      <c r="A155" s="313" t="s">
        <v>309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242"/>
      <c r="L155" s="251" t="s">
        <v>315</v>
      </c>
      <c r="M155" s="316"/>
      <c r="N155" s="316"/>
      <c r="O155" s="316"/>
    </row>
    <row r="156" spans="1:15" s="123" customFormat="1" ht="18.75">
      <c r="A156" s="313" t="s">
        <v>166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242"/>
      <c r="L156" s="251" t="s">
        <v>316</v>
      </c>
      <c r="M156" s="316"/>
      <c r="N156" s="316"/>
      <c r="O156" s="316"/>
    </row>
    <row r="157" spans="1:15" s="123" customFormat="1" ht="18.75">
      <c r="A157" s="313"/>
      <c r="B157" s="313"/>
      <c r="C157" s="313"/>
      <c r="D157" s="313"/>
      <c r="E157" s="313"/>
      <c r="F157" s="313"/>
      <c r="G157" s="313"/>
      <c r="H157" s="313"/>
      <c r="I157" s="313"/>
      <c r="J157" s="313"/>
      <c r="K157" s="242"/>
      <c r="L157" s="251" t="s">
        <v>317</v>
      </c>
      <c r="M157" s="316"/>
      <c r="N157" s="316"/>
      <c r="O157" s="316"/>
    </row>
    <row r="158" spans="1:15" s="123" customFormat="1" ht="31.5" customHeight="1">
      <c r="A158" s="120"/>
      <c r="B158" s="120"/>
      <c r="C158" s="147"/>
      <c r="D158" s="240"/>
      <c r="E158" s="240"/>
      <c r="F158" s="240"/>
      <c r="G158" s="240"/>
      <c r="H158" s="240"/>
      <c r="I158" s="240"/>
      <c r="J158" s="240"/>
      <c r="K158" s="240"/>
      <c r="L158" s="240"/>
      <c r="M158" s="149"/>
      <c r="N158" s="149"/>
      <c r="O158" s="149"/>
    </row>
    <row r="159" spans="1:15" s="123" customFormat="1" ht="342" customHeight="1" hidden="1">
      <c r="A159" s="120"/>
      <c r="B159" s="120"/>
      <c r="C159" s="147"/>
      <c r="D159" s="240"/>
      <c r="E159" s="240"/>
      <c r="F159" s="240"/>
      <c r="G159" s="240"/>
      <c r="H159" s="240"/>
      <c r="I159" s="240"/>
      <c r="J159" s="240"/>
      <c r="K159" s="240"/>
      <c r="L159" s="240"/>
      <c r="M159" s="149"/>
      <c r="N159" s="149"/>
      <c r="O159" s="149"/>
    </row>
    <row r="160" spans="1:15" s="123" customFormat="1" ht="17.25" customHeight="1">
      <c r="A160" s="321" t="s">
        <v>318</v>
      </c>
      <c r="B160" s="321"/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</row>
    <row r="161" spans="1:15" s="123" customFormat="1" ht="18.75">
      <c r="A161" s="120"/>
      <c r="B161" s="120"/>
      <c r="C161" s="147"/>
      <c r="D161" s="240"/>
      <c r="E161" s="240"/>
      <c r="F161" s="240"/>
      <c r="G161" s="240"/>
      <c r="H161" s="240"/>
      <c r="I161" s="240"/>
      <c r="J161" s="240"/>
      <c r="K161" s="240"/>
      <c r="L161" s="240"/>
      <c r="M161" s="149"/>
      <c r="N161" s="149"/>
      <c r="O161" s="149"/>
    </row>
    <row r="162" spans="1:15" s="151" customFormat="1" ht="32.25" customHeight="1">
      <c r="A162" s="322" t="s">
        <v>123</v>
      </c>
      <c r="B162" s="322"/>
      <c r="C162" s="322"/>
      <c r="D162" s="322"/>
      <c r="E162" s="322"/>
      <c r="F162" s="322"/>
      <c r="G162" s="322"/>
      <c r="H162" s="322"/>
      <c r="I162" s="322"/>
      <c r="J162" s="322"/>
      <c r="K162" s="250"/>
      <c r="L162" s="150" t="s">
        <v>251</v>
      </c>
      <c r="M162" s="323" t="s">
        <v>305</v>
      </c>
      <c r="N162" s="323"/>
      <c r="O162" s="323"/>
    </row>
    <row r="163" spans="1:15" s="123" customFormat="1" ht="18.75">
      <c r="A163" s="319">
        <v>1</v>
      </c>
      <c r="B163" s="319"/>
      <c r="C163" s="319"/>
      <c r="D163" s="319"/>
      <c r="E163" s="319"/>
      <c r="F163" s="319"/>
      <c r="G163" s="319"/>
      <c r="H163" s="319"/>
      <c r="I163" s="319"/>
      <c r="J163" s="319"/>
      <c r="K163" s="247"/>
      <c r="L163" s="251" t="s">
        <v>306</v>
      </c>
      <c r="M163" s="320">
        <v>3</v>
      </c>
      <c r="N163" s="320"/>
      <c r="O163" s="320"/>
    </row>
    <row r="164" spans="1:15" s="123" customFormat="1" ht="18.75" customHeight="1">
      <c r="A164" s="313" t="s">
        <v>319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242"/>
      <c r="L164" s="251" t="s">
        <v>310</v>
      </c>
      <c r="M164" s="316"/>
      <c r="N164" s="316"/>
      <c r="O164" s="316"/>
    </row>
    <row r="165" spans="1:15" s="123" customFormat="1" ht="15.75" customHeight="1">
      <c r="A165" s="313" t="s">
        <v>320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242"/>
      <c r="L165" s="251" t="s">
        <v>311</v>
      </c>
      <c r="M165" s="316"/>
      <c r="N165" s="316"/>
      <c r="O165" s="316"/>
    </row>
    <row r="166" spans="1:15" s="123" customFormat="1" ht="18.75" customHeight="1">
      <c r="A166" s="313" t="s">
        <v>308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242"/>
      <c r="L166" s="251" t="s">
        <v>312</v>
      </c>
      <c r="M166" s="316"/>
      <c r="N166" s="316"/>
      <c r="O166" s="316"/>
    </row>
    <row r="167" spans="1:15" s="123" customFormat="1" ht="18.75">
      <c r="A167" s="313" t="s">
        <v>166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242"/>
      <c r="L167" s="251" t="s">
        <v>313</v>
      </c>
      <c r="M167" s="316"/>
      <c r="N167" s="316"/>
      <c r="O167" s="316"/>
    </row>
    <row r="168" spans="1:15" s="123" customFormat="1" ht="18.75">
      <c r="A168" s="313"/>
      <c r="B168" s="313"/>
      <c r="C168" s="313"/>
      <c r="D168" s="313"/>
      <c r="E168" s="313"/>
      <c r="F168" s="313"/>
      <c r="G168" s="313"/>
      <c r="H168" s="313"/>
      <c r="I168" s="313"/>
      <c r="J168" s="313"/>
      <c r="K168" s="242"/>
      <c r="L168" s="251" t="s">
        <v>314</v>
      </c>
      <c r="M168" s="316"/>
      <c r="N168" s="316"/>
      <c r="O168" s="316"/>
    </row>
    <row r="169" spans="1:15" s="123" customFormat="1" ht="18.75" customHeight="1">
      <c r="A169" s="313" t="s">
        <v>309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242"/>
      <c r="L169" s="251" t="s">
        <v>315</v>
      </c>
      <c r="M169" s="316"/>
      <c r="N169" s="316"/>
      <c r="O169" s="316"/>
    </row>
    <row r="170" spans="1:15" s="123" customFormat="1" ht="18.75">
      <c r="A170" s="313" t="s">
        <v>166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242"/>
      <c r="L170" s="251" t="s">
        <v>316</v>
      </c>
      <c r="M170" s="316"/>
      <c r="N170" s="316"/>
      <c r="O170" s="316"/>
    </row>
    <row r="171" spans="1:15" s="123" customFormat="1" ht="18.75">
      <c r="A171" s="313"/>
      <c r="B171" s="313"/>
      <c r="C171" s="313"/>
      <c r="D171" s="313"/>
      <c r="E171" s="313"/>
      <c r="F171" s="313"/>
      <c r="G171" s="313"/>
      <c r="H171" s="313"/>
      <c r="I171" s="313"/>
      <c r="J171" s="313"/>
      <c r="K171" s="242"/>
      <c r="L171" s="251" t="s">
        <v>317</v>
      </c>
      <c r="M171" s="316"/>
      <c r="N171" s="316"/>
      <c r="O171" s="316"/>
    </row>
    <row r="172" spans="1:15" s="123" customFormat="1" ht="18.75">
      <c r="A172" s="120"/>
      <c r="B172" s="120"/>
      <c r="C172" s="147"/>
      <c r="D172" s="240"/>
      <c r="E172" s="240"/>
      <c r="F172" s="240"/>
      <c r="G172" s="240"/>
      <c r="H172" s="240"/>
      <c r="I172" s="240"/>
      <c r="J172" s="240"/>
      <c r="K172" s="240"/>
      <c r="L172" s="240"/>
      <c r="M172" s="149"/>
      <c r="N172" s="149"/>
      <c r="O172" s="149"/>
    </row>
    <row r="173" spans="1:15" s="123" customFormat="1" ht="31.5" customHeight="1">
      <c r="A173" s="120"/>
      <c r="B173" s="120"/>
      <c r="C173" s="147"/>
      <c r="D173" s="240"/>
      <c r="E173" s="240"/>
      <c r="F173" s="240"/>
      <c r="G173" s="240"/>
      <c r="H173" s="240"/>
      <c r="I173" s="240"/>
      <c r="J173" s="240"/>
      <c r="K173" s="240"/>
      <c r="L173" s="240"/>
      <c r="M173" s="149"/>
      <c r="N173" s="149"/>
      <c r="O173" s="149"/>
    </row>
    <row r="174" spans="1:14" s="112" customFormat="1" ht="30.75" customHeight="1">
      <c r="A174" s="315" t="s">
        <v>403</v>
      </c>
      <c r="B174" s="315"/>
      <c r="C174" s="315"/>
      <c r="D174" s="152"/>
      <c r="E174" s="152"/>
      <c r="F174" s="152"/>
      <c r="G174" s="152"/>
      <c r="H174" s="152"/>
      <c r="I174" s="246"/>
      <c r="J174" s="153"/>
      <c r="K174" s="153"/>
      <c r="L174" s="318" t="s">
        <v>404</v>
      </c>
      <c r="M174" s="318"/>
      <c r="N174" s="241"/>
    </row>
    <row r="175" spans="1:14" s="112" customFormat="1" ht="30.75" customHeight="1">
      <c r="A175" s="262"/>
      <c r="B175" s="244" t="s">
        <v>47</v>
      </c>
      <c r="C175" s="152"/>
      <c r="D175" s="152"/>
      <c r="E175" s="152"/>
      <c r="F175" s="152"/>
      <c r="G175" s="152"/>
      <c r="H175" s="152"/>
      <c r="I175" s="310"/>
      <c r="J175" s="311"/>
      <c r="K175" s="240"/>
      <c r="L175" s="314" t="s">
        <v>45</v>
      </c>
      <c r="M175" s="314"/>
      <c r="N175" s="241"/>
    </row>
    <row r="176" spans="1:14" s="112" customFormat="1" ht="29.25" customHeight="1">
      <c r="A176" s="315" t="s">
        <v>48</v>
      </c>
      <c r="B176" s="315"/>
      <c r="C176" s="315"/>
      <c r="D176" s="152"/>
      <c r="E176" s="152"/>
      <c r="F176" s="152"/>
      <c r="G176" s="152"/>
      <c r="H176" s="152"/>
      <c r="I176" s="246"/>
      <c r="J176" s="153"/>
      <c r="K176" s="153"/>
      <c r="L176" s="318" t="s">
        <v>405</v>
      </c>
      <c r="M176" s="318"/>
      <c r="N176" s="241"/>
    </row>
    <row r="177" spans="1:14" s="112" customFormat="1" ht="18.75" customHeight="1">
      <c r="A177" s="262"/>
      <c r="B177" s="262"/>
      <c r="C177" s="152"/>
      <c r="D177" s="152"/>
      <c r="E177" s="152"/>
      <c r="F177" s="152"/>
      <c r="G177" s="152"/>
      <c r="H177" s="152"/>
      <c r="I177" s="310"/>
      <c r="J177" s="311"/>
      <c r="K177" s="240"/>
      <c r="L177" s="314" t="s">
        <v>45</v>
      </c>
      <c r="M177" s="314"/>
      <c r="N177" s="241"/>
    </row>
    <row r="178" spans="1:14" s="112" customFormat="1" ht="45.75" customHeight="1">
      <c r="A178" s="315" t="s">
        <v>49</v>
      </c>
      <c r="B178" s="315"/>
      <c r="C178" s="315"/>
      <c r="D178" s="317" t="s">
        <v>348</v>
      </c>
      <c r="E178" s="317"/>
      <c r="F178" s="317"/>
      <c r="G178" s="246"/>
      <c r="H178" s="240"/>
      <c r="I178" s="240"/>
      <c r="J178" s="318" t="s">
        <v>405</v>
      </c>
      <c r="K178" s="318"/>
      <c r="L178" s="318"/>
      <c r="M178" s="154">
        <v>2515890</v>
      </c>
      <c r="N178" s="153"/>
    </row>
    <row r="179" spans="1:14" s="112" customFormat="1" ht="24" customHeight="1">
      <c r="A179" s="262"/>
      <c r="B179" s="262"/>
      <c r="C179" s="152"/>
      <c r="D179" s="310" t="s">
        <v>50</v>
      </c>
      <c r="E179" s="310"/>
      <c r="F179" s="311"/>
      <c r="G179" s="311" t="s">
        <v>44</v>
      </c>
      <c r="H179" s="311"/>
      <c r="I179" s="311"/>
      <c r="J179" s="312" t="s">
        <v>45</v>
      </c>
      <c r="K179" s="312"/>
      <c r="L179" s="312"/>
      <c r="M179" s="243" t="s">
        <v>51</v>
      </c>
      <c r="N179" s="241"/>
    </row>
    <row r="180" spans="1:14" s="112" customFormat="1" ht="18.75">
      <c r="A180" s="262"/>
      <c r="B180" s="262"/>
      <c r="C180" s="152"/>
      <c r="D180" s="152"/>
      <c r="E180" s="152"/>
      <c r="F180" s="152"/>
      <c r="G180" s="152"/>
      <c r="H180" s="152"/>
      <c r="I180" s="152"/>
      <c r="J180" s="126"/>
      <c r="K180" s="126"/>
      <c r="L180" s="126"/>
      <c r="M180" s="126"/>
      <c r="N180" s="126"/>
    </row>
    <row r="181" spans="1:14" s="112" customFormat="1" ht="18.75">
      <c r="A181" s="262"/>
      <c r="B181" s="262"/>
      <c r="C181" s="152"/>
      <c r="D181" s="152"/>
      <c r="E181" s="152"/>
      <c r="F181" s="152"/>
      <c r="G181" s="152"/>
      <c r="H181" s="152"/>
      <c r="I181" s="152"/>
      <c r="J181" s="126"/>
      <c r="K181" s="126"/>
      <c r="L181" s="126"/>
      <c r="M181" s="126"/>
      <c r="N181" s="126"/>
    </row>
    <row r="182" spans="1:14" s="112" customFormat="1" ht="18.75">
      <c r="A182" s="262"/>
      <c r="B182" s="262"/>
      <c r="C182" s="152"/>
      <c r="D182" s="152"/>
      <c r="E182" s="152"/>
      <c r="F182" s="152"/>
      <c r="G182" s="152"/>
      <c r="H182" s="152"/>
      <c r="I182" s="152"/>
      <c r="J182" s="126"/>
      <c r="K182" s="126"/>
      <c r="L182" s="126"/>
      <c r="M182" s="126"/>
      <c r="N182" s="126"/>
    </row>
    <row r="183" spans="1:14" s="112" customFormat="1" ht="18.75">
      <c r="A183" s="262"/>
      <c r="B183" s="262"/>
      <c r="C183" s="152"/>
      <c r="D183" s="152"/>
      <c r="E183" s="152"/>
      <c r="F183" s="152"/>
      <c r="G183" s="152"/>
      <c r="H183" s="152"/>
      <c r="I183" s="152"/>
      <c r="J183" s="126"/>
      <c r="K183" s="126"/>
      <c r="L183" s="126"/>
      <c r="M183" s="126"/>
      <c r="N183" s="126"/>
    </row>
    <row r="184" spans="1:14" s="112" customFormat="1" ht="18.75">
      <c r="A184" s="262"/>
      <c r="B184" s="262"/>
      <c r="C184" s="152"/>
      <c r="D184" s="152"/>
      <c r="E184" s="152"/>
      <c r="F184" s="152"/>
      <c r="G184" s="152"/>
      <c r="H184" s="152"/>
      <c r="I184" s="152"/>
      <c r="J184" s="126"/>
      <c r="K184" s="126"/>
      <c r="L184" s="126"/>
      <c r="M184" s="126"/>
      <c r="N184" s="126"/>
    </row>
    <row r="185" spans="1:12" s="104" customFormat="1" ht="15.75">
      <c r="A185" s="142"/>
      <c r="B185" s="142"/>
      <c r="C185" s="141"/>
      <c r="D185" s="141"/>
      <c r="E185" s="141"/>
      <c r="F185" s="141"/>
      <c r="G185" s="141"/>
      <c r="H185" s="141"/>
      <c r="L185" s="103"/>
    </row>
    <row r="186" spans="1:12" s="104" customFormat="1" ht="15.75">
      <c r="A186" s="142"/>
      <c r="B186" s="142"/>
      <c r="C186" s="141"/>
      <c r="D186" s="141"/>
      <c r="E186" s="141"/>
      <c r="F186" s="141"/>
      <c r="G186" s="141"/>
      <c r="H186" s="141"/>
      <c r="L186" s="103"/>
    </row>
    <row r="187" spans="1:12" s="104" customFormat="1" ht="15.75">
      <c r="A187" s="142"/>
      <c r="B187" s="142"/>
      <c r="C187" s="141"/>
      <c r="D187" s="141"/>
      <c r="E187" s="141"/>
      <c r="F187" s="141"/>
      <c r="G187" s="141"/>
      <c r="H187" s="141"/>
      <c r="L187" s="103"/>
    </row>
    <row r="188" spans="1:12" s="104" customFormat="1" ht="15.75">
      <c r="A188" s="142"/>
      <c r="B188" s="142"/>
      <c r="C188" s="141"/>
      <c r="D188" s="141"/>
      <c r="E188" s="141"/>
      <c r="F188" s="141"/>
      <c r="G188" s="141"/>
      <c r="H188" s="141"/>
      <c r="L188" s="103"/>
    </row>
    <row r="189" spans="1:12" s="104" customFormat="1" ht="15.75">
      <c r="A189" s="142"/>
      <c r="B189" s="142"/>
      <c r="C189" s="141"/>
      <c r="D189" s="141"/>
      <c r="E189" s="141"/>
      <c r="F189" s="141"/>
      <c r="G189" s="141"/>
      <c r="H189" s="141"/>
      <c r="L189" s="103"/>
    </row>
    <row r="190" spans="1:12" s="104" customFormat="1" ht="15.75">
      <c r="A190" s="142"/>
      <c r="B190" s="142"/>
      <c r="C190" s="141"/>
      <c r="D190" s="141"/>
      <c r="E190" s="141"/>
      <c r="F190" s="141"/>
      <c r="G190" s="141"/>
      <c r="H190" s="141"/>
      <c r="L190" s="103"/>
    </row>
    <row r="191" spans="1:12" s="104" customFormat="1" ht="15.75">
      <c r="A191" s="142"/>
      <c r="B191" s="142"/>
      <c r="C191" s="141"/>
      <c r="D191" s="141"/>
      <c r="E191" s="141"/>
      <c r="F191" s="141"/>
      <c r="G191" s="141"/>
      <c r="H191" s="141"/>
      <c r="L191" s="103"/>
    </row>
    <row r="192" spans="1:12" s="104" customFormat="1" ht="15.75">
      <c r="A192" s="142"/>
      <c r="B192" s="142"/>
      <c r="C192" s="141"/>
      <c r="D192" s="141"/>
      <c r="E192" s="141"/>
      <c r="F192" s="141"/>
      <c r="G192" s="141"/>
      <c r="H192" s="141"/>
      <c r="L192" s="103"/>
    </row>
    <row r="193" spans="1:12" s="104" customFormat="1" ht="15.75">
      <c r="A193" s="142"/>
      <c r="B193" s="142"/>
      <c r="C193" s="141"/>
      <c r="D193" s="141"/>
      <c r="E193" s="141"/>
      <c r="F193" s="141"/>
      <c r="G193" s="141"/>
      <c r="H193" s="141"/>
      <c r="L193" s="103"/>
    </row>
    <row r="194" spans="1:12" s="104" customFormat="1" ht="15.75">
      <c r="A194" s="142"/>
      <c r="B194" s="142"/>
      <c r="C194" s="141"/>
      <c r="D194" s="141"/>
      <c r="E194" s="141"/>
      <c r="F194" s="141"/>
      <c r="G194" s="141"/>
      <c r="H194" s="141"/>
      <c r="L194" s="103"/>
    </row>
    <row r="195" spans="1:12" s="104" customFormat="1" ht="15.75">
      <c r="A195" s="142"/>
      <c r="B195" s="142"/>
      <c r="C195" s="141"/>
      <c r="D195" s="141"/>
      <c r="E195" s="141"/>
      <c r="F195" s="141"/>
      <c r="G195" s="141"/>
      <c r="H195" s="141"/>
      <c r="L195" s="103"/>
    </row>
    <row r="196" spans="1:12" s="104" customFormat="1" ht="15.75">
      <c r="A196" s="142"/>
      <c r="B196" s="142"/>
      <c r="C196" s="141"/>
      <c r="D196" s="141"/>
      <c r="E196" s="141"/>
      <c r="F196" s="141"/>
      <c r="G196" s="141"/>
      <c r="H196" s="141"/>
      <c r="L196" s="103"/>
    </row>
    <row r="197" spans="1:12" s="104" customFormat="1" ht="15.75">
      <c r="A197" s="142"/>
      <c r="B197" s="142"/>
      <c r="C197" s="141"/>
      <c r="D197" s="141"/>
      <c r="E197" s="141"/>
      <c r="F197" s="141"/>
      <c r="G197" s="141"/>
      <c r="H197" s="141"/>
      <c r="L197" s="103"/>
    </row>
    <row r="198" spans="1:12" s="104" customFormat="1" ht="15.75">
      <c r="A198" s="142"/>
      <c r="B198" s="142"/>
      <c r="C198" s="141"/>
      <c r="D198" s="141"/>
      <c r="E198" s="141"/>
      <c r="F198" s="141"/>
      <c r="G198" s="141"/>
      <c r="H198" s="141"/>
      <c r="L198" s="103"/>
    </row>
    <row r="199" spans="1:12" s="104" customFormat="1" ht="15.75">
      <c r="A199" s="142"/>
      <c r="B199" s="142"/>
      <c r="C199" s="141"/>
      <c r="D199" s="141"/>
      <c r="E199" s="141"/>
      <c r="F199" s="141"/>
      <c r="G199" s="141"/>
      <c r="H199" s="141"/>
      <c r="L199" s="103"/>
    </row>
    <row r="200" spans="1:12" s="104" customFormat="1" ht="15.75">
      <c r="A200" s="142"/>
      <c r="B200" s="142"/>
      <c r="C200" s="141"/>
      <c r="D200" s="141"/>
      <c r="E200" s="141"/>
      <c r="F200" s="141"/>
      <c r="G200" s="141"/>
      <c r="H200" s="141"/>
      <c r="L200" s="103"/>
    </row>
    <row r="201" spans="1:12" s="104" customFormat="1" ht="15.75">
      <c r="A201" s="142"/>
      <c r="B201" s="142"/>
      <c r="C201" s="141"/>
      <c r="D201" s="141"/>
      <c r="E201" s="141"/>
      <c r="F201" s="141"/>
      <c r="G201" s="141"/>
      <c r="H201" s="141"/>
      <c r="L201" s="103"/>
    </row>
    <row r="202" spans="1:12" s="104" customFormat="1" ht="15.75">
      <c r="A202" s="142"/>
      <c r="B202" s="142"/>
      <c r="C202" s="141"/>
      <c r="D202" s="141"/>
      <c r="E202" s="141"/>
      <c r="F202" s="141"/>
      <c r="G202" s="141"/>
      <c r="H202" s="141"/>
      <c r="L202" s="103"/>
    </row>
    <row r="203" spans="1:12" s="104" customFormat="1" ht="15.75">
      <c r="A203" s="142"/>
      <c r="B203" s="142"/>
      <c r="C203" s="141"/>
      <c r="D203" s="141"/>
      <c r="E203" s="141"/>
      <c r="F203" s="141"/>
      <c r="G203" s="141"/>
      <c r="H203" s="141"/>
      <c r="L203" s="103"/>
    </row>
    <row r="204" spans="1:12" s="104" customFormat="1" ht="15.75">
      <c r="A204" s="142"/>
      <c r="B204" s="142"/>
      <c r="C204" s="141"/>
      <c r="D204" s="141"/>
      <c r="E204" s="141"/>
      <c r="F204" s="141"/>
      <c r="G204" s="141"/>
      <c r="H204" s="141"/>
      <c r="L204" s="103"/>
    </row>
    <row r="205" spans="1:12" s="104" customFormat="1" ht="15.75">
      <c r="A205" s="142"/>
      <c r="B205" s="142"/>
      <c r="C205" s="141"/>
      <c r="D205" s="141"/>
      <c r="E205" s="141"/>
      <c r="F205" s="141"/>
      <c r="G205" s="141"/>
      <c r="H205" s="141"/>
      <c r="L205" s="103"/>
    </row>
    <row r="206" spans="1:12" s="104" customFormat="1" ht="15.75">
      <c r="A206" s="142"/>
      <c r="B206" s="142"/>
      <c r="C206" s="141"/>
      <c r="D206" s="141"/>
      <c r="E206" s="141"/>
      <c r="F206" s="141"/>
      <c r="G206" s="141"/>
      <c r="H206" s="141"/>
      <c r="L206" s="103"/>
    </row>
    <row r="207" spans="1:12" s="104" customFormat="1" ht="15.75">
      <c r="A207" s="142"/>
      <c r="B207" s="142"/>
      <c r="C207" s="141"/>
      <c r="D207" s="141"/>
      <c r="E207" s="141"/>
      <c r="F207" s="141"/>
      <c r="G207" s="141"/>
      <c r="H207" s="141"/>
      <c r="L207" s="103"/>
    </row>
    <row r="208" spans="1:12" s="104" customFormat="1" ht="15.75">
      <c r="A208" s="142"/>
      <c r="B208" s="142"/>
      <c r="C208" s="141"/>
      <c r="D208" s="141"/>
      <c r="E208" s="141"/>
      <c r="F208" s="141"/>
      <c r="G208" s="141"/>
      <c r="H208" s="141"/>
      <c r="L208" s="103"/>
    </row>
    <row r="209" spans="1:12" s="104" customFormat="1" ht="15.75">
      <c r="A209" s="142"/>
      <c r="B209" s="142"/>
      <c r="C209" s="141"/>
      <c r="D209" s="141"/>
      <c r="E209" s="141"/>
      <c r="F209" s="141"/>
      <c r="G209" s="141"/>
      <c r="H209" s="141"/>
      <c r="L209" s="103"/>
    </row>
    <row r="210" spans="1:12" s="104" customFormat="1" ht="15.75">
      <c r="A210" s="142"/>
      <c r="B210" s="142"/>
      <c r="C210" s="141"/>
      <c r="D210" s="141"/>
      <c r="E210" s="141"/>
      <c r="F210" s="141"/>
      <c r="G210" s="141"/>
      <c r="H210" s="141"/>
      <c r="L210" s="103"/>
    </row>
    <row r="211" spans="1:12" s="104" customFormat="1" ht="15.75">
      <c r="A211" s="142"/>
      <c r="B211" s="142"/>
      <c r="C211" s="141"/>
      <c r="D211" s="141"/>
      <c r="E211" s="141"/>
      <c r="F211" s="141"/>
      <c r="G211" s="141"/>
      <c r="H211" s="141"/>
      <c r="L211" s="103"/>
    </row>
    <row r="212" spans="1:12" s="104" customFormat="1" ht="15.75">
      <c r="A212" s="142"/>
      <c r="B212" s="142"/>
      <c r="C212" s="141"/>
      <c r="D212" s="141"/>
      <c r="E212" s="141"/>
      <c r="F212" s="141"/>
      <c r="G212" s="141"/>
      <c r="H212" s="141"/>
      <c r="L212" s="103"/>
    </row>
    <row r="213" spans="1:12" s="104" customFormat="1" ht="15.75">
      <c r="A213" s="142"/>
      <c r="B213" s="142"/>
      <c r="C213" s="141"/>
      <c r="D213" s="141"/>
      <c r="E213" s="141"/>
      <c r="F213" s="141"/>
      <c r="G213" s="141"/>
      <c r="H213" s="141"/>
      <c r="L213" s="103"/>
    </row>
    <row r="214" spans="1:12" s="104" customFormat="1" ht="15.75">
      <c r="A214" s="142"/>
      <c r="B214" s="142"/>
      <c r="C214" s="141"/>
      <c r="D214" s="141"/>
      <c r="E214" s="141"/>
      <c r="F214" s="141"/>
      <c r="G214" s="141"/>
      <c r="H214" s="141"/>
      <c r="L214" s="103"/>
    </row>
    <row r="215" spans="1:12" s="104" customFormat="1" ht="15.75">
      <c r="A215" s="142"/>
      <c r="B215" s="142"/>
      <c r="C215" s="141"/>
      <c r="D215" s="141"/>
      <c r="E215" s="141"/>
      <c r="F215" s="141"/>
      <c r="G215" s="141"/>
      <c r="H215" s="141"/>
      <c r="L215" s="103"/>
    </row>
    <row r="216" spans="1:12" s="104" customFormat="1" ht="15.75">
      <c r="A216" s="142"/>
      <c r="B216" s="142"/>
      <c r="C216" s="141"/>
      <c r="D216" s="141"/>
      <c r="E216" s="141"/>
      <c r="F216" s="141"/>
      <c r="G216" s="141"/>
      <c r="H216" s="141"/>
      <c r="L216" s="103"/>
    </row>
    <row r="217" spans="1:12" s="104" customFormat="1" ht="15.75">
      <c r="A217" s="142"/>
      <c r="B217" s="142"/>
      <c r="C217" s="141"/>
      <c r="D217" s="141"/>
      <c r="E217" s="141"/>
      <c r="F217" s="141"/>
      <c r="G217" s="141"/>
      <c r="H217" s="141"/>
      <c r="L217" s="103"/>
    </row>
    <row r="218" spans="1:12" s="104" customFormat="1" ht="15.75">
      <c r="A218" s="142"/>
      <c r="B218" s="142"/>
      <c r="C218" s="141"/>
      <c r="D218" s="141"/>
      <c r="E218" s="141"/>
      <c r="F218" s="141"/>
      <c r="G218" s="141"/>
      <c r="H218" s="141"/>
      <c r="L218" s="103"/>
    </row>
    <row r="219" spans="1:12" s="104" customFormat="1" ht="15.75">
      <c r="A219" s="142"/>
      <c r="B219" s="142"/>
      <c r="C219" s="141"/>
      <c r="D219" s="141"/>
      <c r="E219" s="141"/>
      <c r="F219" s="141"/>
      <c r="G219" s="141"/>
      <c r="H219" s="141"/>
      <c r="L219" s="103"/>
    </row>
    <row r="220" spans="1:12" s="104" customFormat="1" ht="15.75">
      <c r="A220" s="142"/>
      <c r="B220" s="142"/>
      <c r="C220" s="141"/>
      <c r="D220" s="141"/>
      <c r="E220" s="141"/>
      <c r="F220" s="141"/>
      <c r="G220" s="141"/>
      <c r="H220" s="141"/>
      <c r="L220" s="103"/>
    </row>
    <row r="221" spans="1:12" s="104" customFormat="1" ht="15.75">
      <c r="A221" s="142"/>
      <c r="B221" s="142"/>
      <c r="C221" s="141"/>
      <c r="D221" s="141"/>
      <c r="E221" s="141"/>
      <c r="F221" s="141"/>
      <c r="G221" s="141"/>
      <c r="H221" s="141"/>
      <c r="L221" s="103"/>
    </row>
    <row r="222" spans="1:12" s="104" customFormat="1" ht="15.75">
      <c r="A222" s="142"/>
      <c r="B222" s="142"/>
      <c r="C222" s="141"/>
      <c r="D222" s="141"/>
      <c r="E222" s="141"/>
      <c r="F222" s="141"/>
      <c r="G222" s="141"/>
      <c r="H222" s="141"/>
      <c r="L222" s="103"/>
    </row>
    <row r="223" spans="1:12" s="104" customFormat="1" ht="15.75">
      <c r="A223" s="142"/>
      <c r="B223" s="142"/>
      <c r="C223" s="141"/>
      <c r="D223" s="141"/>
      <c r="E223" s="141"/>
      <c r="F223" s="141"/>
      <c r="G223" s="141"/>
      <c r="H223" s="141"/>
      <c r="L223" s="103"/>
    </row>
    <row r="224" spans="1:12" s="104" customFormat="1" ht="15.75">
      <c r="A224" s="142"/>
      <c r="B224" s="142"/>
      <c r="C224" s="141"/>
      <c r="D224" s="141"/>
      <c r="E224" s="141"/>
      <c r="F224" s="141"/>
      <c r="G224" s="141"/>
      <c r="H224" s="141"/>
      <c r="L224" s="103"/>
    </row>
    <row r="225" spans="1:12" s="104" customFormat="1" ht="15.75">
      <c r="A225" s="142"/>
      <c r="B225" s="142"/>
      <c r="C225" s="141"/>
      <c r="D225" s="141"/>
      <c r="E225" s="141"/>
      <c r="F225" s="141"/>
      <c r="G225" s="141"/>
      <c r="H225" s="141"/>
      <c r="L225" s="103"/>
    </row>
    <row r="226" spans="1:12" s="104" customFormat="1" ht="15.75">
      <c r="A226" s="142"/>
      <c r="B226" s="142"/>
      <c r="C226" s="141"/>
      <c r="D226" s="141"/>
      <c r="E226" s="141"/>
      <c r="F226" s="141"/>
      <c r="G226" s="141"/>
      <c r="H226" s="141"/>
      <c r="L226" s="103"/>
    </row>
    <row r="227" spans="1:12" s="104" customFormat="1" ht="15.75">
      <c r="A227" s="142"/>
      <c r="B227" s="142"/>
      <c r="C227" s="141"/>
      <c r="D227" s="141"/>
      <c r="E227" s="141"/>
      <c r="F227" s="141"/>
      <c r="G227" s="141"/>
      <c r="H227" s="141"/>
      <c r="L227" s="103"/>
    </row>
    <row r="228" spans="1:12" s="104" customFormat="1" ht="15.75">
      <c r="A228" s="142"/>
      <c r="B228" s="142"/>
      <c r="C228" s="141"/>
      <c r="D228" s="141"/>
      <c r="E228" s="141"/>
      <c r="F228" s="141"/>
      <c r="G228" s="141"/>
      <c r="H228" s="141"/>
      <c r="L228" s="103"/>
    </row>
    <row r="229" spans="1:12" s="104" customFormat="1" ht="15.75">
      <c r="A229" s="142"/>
      <c r="B229" s="142"/>
      <c r="C229" s="141"/>
      <c r="D229" s="141"/>
      <c r="E229" s="141"/>
      <c r="F229" s="141"/>
      <c r="G229" s="141"/>
      <c r="H229" s="141"/>
      <c r="L229" s="103"/>
    </row>
    <row r="230" spans="1:12" s="104" customFormat="1" ht="15.75">
      <c r="A230" s="142"/>
      <c r="B230" s="142"/>
      <c r="C230" s="141"/>
      <c r="D230" s="141"/>
      <c r="E230" s="141"/>
      <c r="F230" s="141"/>
      <c r="G230" s="141"/>
      <c r="H230" s="141"/>
      <c r="L230" s="103"/>
    </row>
    <row r="231" spans="1:12" s="104" customFormat="1" ht="15.75">
      <c r="A231" s="142"/>
      <c r="B231" s="142"/>
      <c r="C231" s="141"/>
      <c r="D231" s="141"/>
      <c r="E231" s="141"/>
      <c r="F231" s="141"/>
      <c r="G231" s="141"/>
      <c r="H231" s="141"/>
      <c r="L231" s="103"/>
    </row>
    <row r="232" spans="1:12" s="104" customFormat="1" ht="15.75">
      <c r="A232" s="142"/>
      <c r="B232" s="142"/>
      <c r="C232" s="141"/>
      <c r="D232" s="141"/>
      <c r="E232" s="141"/>
      <c r="F232" s="141"/>
      <c r="G232" s="141"/>
      <c r="H232" s="141"/>
      <c r="L232" s="103"/>
    </row>
    <row r="233" spans="1:12" s="104" customFormat="1" ht="15.75">
      <c r="A233" s="142"/>
      <c r="B233" s="142"/>
      <c r="C233" s="141"/>
      <c r="D233" s="141"/>
      <c r="E233" s="141"/>
      <c r="F233" s="141"/>
      <c r="G233" s="141"/>
      <c r="H233" s="141"/>
      <c r="L233" s="103"/>
    </row>
    <row r="234" spans="1:12" s="104" customFormat="1" ht="15.75">
      <c r="A234" s="142"/>
      <c r="B234" s="142"/>
      <c r="C234" s="141"/>
      <c r="D234" s="141"/>
      <c r="E234" s="141"/>
      <c r="F234" s="141"/>
      <c r="G234" s="141"/>
      <c r="H234" s="141"/>
      <c r="L234" s="103"/>
    </row>
    <row r="235" spans="1:12" s="104" customFormat="1" ht="15.75">
      <c r="A235" s="142"/>
      <c r="B235" s="142"/>
      <c r="C235" s="141"/>
      <c r="D235" s="141"/>
      <c r="E235" s="141"/>
      <c r="F235" s="141"/>
      <c r="G235" s="141"/>
      <c r="H235" s="141"/>
      <c r="L235" s="103"/>
    </row>
    <row r="236" spans="1:12" s="104" customFormat="1" ht="15.75">
      <c r="A236" s="142"/>
      <c r="B236" s="142"/>
      <c r="C236" s="141"/>
      <c r="D236" s="141"/>
      <c r="E236" s="141"/>
      <c r="F236" s="141"/>
      <c r="G236" s="141"/>
      <c r="H236" s="141"/>
      <c r="L236" s="103"/>
    </row>
    <row r="237" spans="1:12" s="104" customFormat="1" ht="15.75">
      <c r="A237" s="142"/>
      <c r="B237" s="142"/>
      <c r="C237" s="141"/>
      <c r="D237" s="141"/>
      <c r="E237" s="141"/>
      <c r="F237" s="141"/>
      <c r="G237" s="141"/>
      <c r="H237" s="141"/>
      <c r="L237" s="103"/>
    </row>
    <row r="238" spans="1:12" s="104" customFormat="1" ht="15.75">
      <c r="A238" s="142"/>
      <c r="B238" s="142"/>
      <c r="C238" s="141"/>
      <c r="D238" s="141"/>
      <c r="E238" s="141"/>
      <c r="F238" s="141"/>
      <c r="G238" s="141"/>
      <c r="H238" s="141"/>
      <c r="L238" s="103"/>
    </row>
    <row r="239" spans="1:12" s="104" customFormat="1" ht="15.75">
      <c r="A239" s="142"/>
      <c r="B239" s="142"/>
      <c r="C239" s="141"/>
      <c r="D239" s="141"/>
      <c r="E239" s="141"/>
      <c r="F239" s="141"/>
      <c r="G239" s="141"/>
      <c r="H239" s="141"/>
      <c r="L239" s="103"/>
    </row>
    <row r="240" spans="1:12" s="104" customFormat="1" ht="15.75">
      <c r="A240" s="142"/>
      <c r="B240" s="142"/>
      <c r="C240" s="141"/>
      <c r="D240" s="141"/>
      <c r="E240" s="141"/>
      <c r="F240" s="141"/>
      <c r="G240" s="141"/>
      <c r="H240" s="141"/>
      <c r="L240" s="103"/>
    </row>
    <row r="241" spans="1:12" s="104" customFormat="1" ht="15.75">
      <c r="A241" s="142"/>
      <c r="B241" s="142"/>
      <c r="C241" s="141"/>
      <c r="D241" s="141"/>
      <c r="E241" s="141"/>
      <c r="F241" s="141"/>
      <c r="G241" s="141"/>
      <c r="H241" s="141"/>
      <c r="L241" s="103"/>
    </row>
    <row r="242" spans="1:12" s="104" customFormat="1" ht="15.75">
      <c r="A242" s="142"/>
      <c r="B242" s="142"/>
      <c r="C242" s="141"/>
      <c r="D242" s="141"/>
      <c r="E242" s="141"/>
      <c r="F242" s="141"/>
      <c r="G242" s="141"/>
      <c r="H242" s="141"/>
      <c r="L242" s="103"/>
    </row>
    <row r="243" spans="1:12" s="104" customFormat="1" ht="15.75">
      <c r="A243" s="142"/>
      <c r="B243" s="142"/>
      <c r="C243" s="141"/>
      <c r="D243" s="141"/>
      <c r="E243" s="141"/>
      <c r="F243" s="141"/>
      <c r="G243" s="141"/>
      <c r="H243" s="141"/>
      <c r="L243" s="103"/>
    </row>
    <row r="244" spans="1:12" s="104" customFormat="1" ht="15.75">
      <c r="A244" s="142"/>
      <c r="B244" s="142"/>
      <c r="C244" s="141"/>
      <c r="D244" s="141"/>
      <c r="E244" s="141"/>
      <c r="F244" s="141"/>
      <c r="G244" s="141"/>
      <c r="H244" s="141"/>
      <c r="L244" s="103"/>
    </row>
    <row r="245" spans="1:12" s="104" customFormat="1" ht="15.75">
      <c r="A245" s="142"/>
      <c r="B245" s="142"/>
      <c r="C245" s="141"/>
      <c r="D245" s="141"/>
      <c r="E245" s="141"/>
      <c r="F245" s="141"/>
      <c r="G245" s="141"/>
      <c r="H245" s="141"/>
      <c r="L245" s="103"/>
    </row>
    <row r="246" spans="1:12" s="104" customFormat="1" ht="15.75">
      <c r="A246" s="142"/>
      <c r="B246" s="142"/>
      <c r="C246" s="141"/>
      <c r="D246" s="141"/>
      <c r="E246" s="141"/>
      <c r="F246" s="141"/>
      <c r="G246" s="141"/>
      <c r="H246" s="141"/>
      <c r="L246" s="103"/>
    </row>
    <row r="247" spans="1:12" s="104" customFormat="1" ht="15.75">
      <c r="A247" s="142"/>
      <c r="B247" s="142"/>
      <c r="C247" s="141"/>
      <c r="D247" s="141"/>
      <c r="E247" s="141"/>
      <c r="F247" s="141"/>
      <c r="G247" s="141"/>
      <c r="H247" s="141"/>
      <c r="L247" s="103"/>
    </row>
    <row r="248" spans="1:12" s="104" customFormat="1" ht="15.75">
      <c r="A248" s="142"/>
      <c r="B248" s="142"/>
      <c r="C248" s="141"/>
      <c r="D248" s="141"/>
      <c r="E248" s="141"/>
      <c r="F248" s="141"/>
      <c r="G248" s="141"/>
      <c r="H248" s="141"/>
      <c r="L248" s="103"/>
    </row>
    <row r="249" spans="1:12" s="104" customFormat="1" ht="15.75">
      <c r="A249" s="142"/>
      <c r="B249" s="142"/>
      <c r="C249" s="141"/>
      <c r="D249" s="141"/>
      <c r="E249" s="141"/>
      <c r="F249" s="141"/>
      <c r="G249" s="141"/>
      <c r="H249" s="141"/>
      <c r="L249" s="103"/>
    </row>
    <row r="250" spans="1:12" s="104" customFormat="1" ht="15.75">
      <c r="A250" s="142"/>
      <c r="B250" s="142"/>
      <c r="C250" s="141"/>
      <c r="D250" s="141"/>
      <c r="E250" s="141"/>
      <c r="F250" s="141"/>
      <c r="G250" s="141"/>
      <c r="H250" s="141"/>
      <c r="L250" s="103"/>
    </row>
    <row r="251" spans="1:12" s="104" customFormat="1" ht="15.75">
      <c r="A251" s="142"/>
      <c r="B251" s="142"/>
      <c r="C251" s="141"/>
      <c r="D251" s="141"/>
      <c r="E251" s="141"/>
      <c r="F251" s="141"/>
      <c r="G251" s="141"/>
      <c r="H251" s="141"/>
      <c r="L251" s="103"/>
    </row>
    <row r="252" spans="1:12" s="104" customFormat="1" ht="15.75">
      <c r="A252" s="142"/>
      <c r="B252" s="142"/>
      <c r="C252" s="141"/>
      <c r="D252" s="141"/>
      <c r="E252" s="141"/>
      <c r="F252" s="141"/>
      <c r="G252" s="141"/>
      <c r="H252" s="141"/>
      <c r="L252" s="103"/>
    </row>
    <row r="253" spans="1:12" s="104" customFormat="1" ht="15.75">
      <c r="A253" s="142"/>
      <c r="B253" s="142"/>
      <c r="C253" s="141"/>
      <c r="D253" s="141"/>
      <c r="E253" s="141"/>
      <c r="F253" s="141"/>
      <c r="G253" s="141"/>
      <c r="H253" s="141"/>
      <c r="L253" s="103"/>
    </row>
    <row r="254" spans="1:12" s="104" customFormat="1" ht="15.75">
      <c r="A254" s="142"/>
      <c r="B254" s="142"/>
      <c r="C254" s="141"/>
      <c r="D254" s="141"/>
      <c r="E254" s="141"/>
      <c r="F254" s="141"/>
      <c r="G254" s="141"/>
      <c r="H254" s="141"/>
      <c r="L254" s="103"/>
    </row>
    <row r="255" spans="1:12" s="104" customFormat="1" ht="15.75">
      <c r="A255" s="142"/>
      <c r="B255" s="142"/>
      <c r="C255" s="141"/>
      <c r="D255" s="141"/>
      <c r="E255" s="141"/>
      <c r="F255" s="141"/>
      <c r="G255" s="141"/>
      <c r="H255" s="141"/>
      <c r="L255" s="103"/>
    </row>
    <row r="256" spans="1:12" s="104" customFormat="1" ht="15.75">
      <c r="A256" s="142"/>
      <c r="B256" s="142"/>
      <c r="C256" s="141"/>
      <c r="D256" s="141"/>
      <c r="E256" s="141"/>
      <c r="F256" s="141"/>
      <c r="G256" s="141"/>
      <c r="H256" s="141"/>
      <c r="L256" s="103"/>
    </row>
    <row r="257" spans="1:12" s="104" customFormat="1" ht="15.75">
      <c r="A257" s="142"/>
      <c r="B257" s="142"/>
      <c r="C257" s="141"/>
      <c r="D257" s="141"/>
      <c r="E257" s="141"/>
      <c r="F257" s="141"/>
      <c r="G257" s="141"/>
      <c r="H257" s="141"/>
      <c r="L257" s="103"/>
    </row>
    <row r="258" spans="1:12" s="104" customFormat="1" ht="15.75">
      <c r="A258" s="142"/>
      <c r="B258" s="142"/>
      <c r="C258" s="141"/>
      <c r="D258" s="141"/>
      <c r="E258" s="141"/>
      <c r="F258" s="141"/>
      <c r="G258" s="141"/>
      <c r="H258" s="141"/>
      <c r="L258" s="103"/>
    </row>
    <row r="259" spans="1:12" s="104" customFormat="1" ht="15.75">
      <c r="A259" s="142"/>
      <c r="B259" s="142"/>
      <c r="C259" s="141"/>
      <c r="D259" s="141"/>
      <c r="E259" s="141"/>
      <c r="F259" s="141"/>
      <c r="G259" s="141"/>
      <c r="H259" s="141"/>
      <c r="L259" s="103"/>
    </row>
    <row r="260" spans="1:12" s="104" customFormat="1" ht="15.75">
      <c r="A260" s="142"/>
      <c r="B260" s="142"/>
      <c r="C260" s="141"/>
      <c r="D260" s="141"/>
      <c r="E260" s="141"/>
      <c r="F260" s="141"/>
      <c r="G260" s="141"/>
      <c r="H260" s="141"/>
      <c r="L260" s="103"/>
    </row>
    <row r="261" spans="1:12" s="104" customFormat="1" ht="15.75">
      <c r="A261" s="142"/>
      <c r="B261" s="142"/>
      <c r="C261" s="141"/>
      <c r="D261" s="141"/>
      <c r="E261" s="141"/>
      <c r="F261" s="141"/>
      <c r="G261" s="141"/>
      <c r="H261" s="141"/>
      <c r="L261" s="103"/>
    </row>
    <row r="262" spans="1:12" s="104" customFormat="1" ht="15.75">
      <c r="A262" s="142"/>
      <c r="B262" s="142"/>
      <c r="C262" s="141"/>
      <c r="D262" s="141"/>
      <c r="E262" s="141"/>
      <c r="F262" s="141"/>
      <c r="G262" s="141"/>
      <c r="H262" s="141"/>
      <c r="L262" s="103"/>
    </row>
    <row r="263" spans="1:12" s="104" customFormat="1" ht="15.75">
      <c r="A263" s="142"/>
      <c r="B263" s="142"/>
      <c r="C263" s="141"/>
      <c r="D263" s="141"/>
      <c r="E263" s="141"/>
      <c r="F263" s="141"/>
      <c r="G263" s="141"/>
      <c r="H263" s="141"/>
      <c r="L263" s="103"/>
    </row>
    <row r="264" spans="1:12" s="104" customFormat="1" ht="15.75">
      <c r="A264" s="142"/>
      <c r="B264" s="142"/>
      <c r="C264" s="141"/>
      <c r="D264" s="141"/>
      <c r="E264" s="141"/>
      <c r="F264" s="141"/>
      <c r="G264" s="141"/>
      <c r="H264" s="141"/>
      <c r="L264" s="103"/>
    </row>
    <row r="265" spans="1:12" s="104" customFormat="1" ht="15.75">
      <c r="A265" s="142"/>
      <c r="B265" s="142"/>
      <c r="C265" s="141"/>
      <c r="D265" s="141"/>
      <c r="E265" s="141"/>
      <c r="F265" s="141"/>
      <c r="G265" s="141"/>
      <c r="H265" s="141"/>
      <c r="L265" s="103"/>
    </row>
    <row r="266" spans="1:12" s="104" customFormat="1" ht="15.75">
      <c r="A266" s="142"/>
      <c r="B266" s="142"/>
      <c r="C266" s="141"/>
      <c r="D266" s="141"/>
      <c r="E266" s="141"/>
      <c r="F266" s="141"/>
      <c r="G266" s="141"/>
      <c r="H266" s="141"/>
      <c r="L266" s="103"/>
    </row>
    <row r="267" spans="1:12" s="104" customFormat="1" ht="15.75">
      <c r="A267" s="142"/>
      <c r="B267" s="142"/>
      <c r="C267" s="141"/>
      <c r="D267" s="141"/>
      <c r="E267" s="141"/>
      <c r="F267" s="141"/>
      <c r="G267" s="141"/>
      <c r="H267" s="141"/>
      <c r="L267" s="103"/>
    </row>
    <row r="268" spans="1:12" s="104" customFormat="1" ht="15.75">
      <c r="A268" s="142"/>
      <c r="B268" s="142"/>
      <c r="C268" s="141"/>
      <c r="D268" s="141"/>
      <c r="E268" s="141"/>
      <c r="F268" s="141"/>
      <c r="G268" s="141"/>
      <c r="H268" s="141"/>
      <c r="L268" s="103"/>
    </row>
    <row r="269" spans="1:12" s="104" customFormat="1" ht="15.75">
      <c r="A269" s="142"/>
      <c r="B269" s="142"/>
      <c r="C269" s="141"/>
      <c r="D269" s="141"/>
      <c r="E269" s="141"/>
      <c r="F269" s="141"/>
      <c r="G269" s="141"/>
      <c r="H269" s="141"/>
      <c r="L269" s="103"/>
    </row>
    <row r="270" spans="1:12" s="104" customFormat="1" ht="15.75">
      <c r="A270" s="142"/>
      <c r="B270" s="142"/>
      <c r="C270" s="141"/>
      <c r="D270" s="141"/>
      <c r="E270" s="141"/>
      <c r="F270" s="141"/>
      <c r="G270" s="141"/>
      <c r="H270" s="141"/>
      <c r="L270" s="103"/>
    </row>
    <row r="271" spans="1:12" s="104" customFormat="1" ht="15.75">
      <c r="A271" s="142"/>
      <c r="B271" s="142"/>
      <c r="C271" s="141"/>
      <c r="D271" s="141"/>
      <c r="E271" s="141"/>
      <c r="F271" s="141"/>
      <c r="G271" s="141"/>
      <c r="H271" s="141"/>
      <c r="L271" s="103"/>
    </row>
    <row r="272" spans="1:12" s="104" customFormat="1" ht="15.75">
      <c r="A272" s="142"/>
      <c r="B272" s="142"/>
      <c r="C272" s="141"/>
      <c r="D272" s="141"/>
      <c r="E272" s="141"/>
      <c r="F272" s="141"/>
      <c r="G272" s="141"/>
      <c r="H272" s="141"/>
      <c r="L272" s="103"/>
    </row>
    <row r="273" spans="1:12" s="104" customFormat="1" ht="15.75">
      <c r="A273" s="142"/>
      <c r="B273" s="142"/>
      <c r="C273" s="141"/>
      <c r="D273" s="141"/>
      <c r="E273" s="141"/>
      <c r="F273" s="141"/>
      <c r="G273" s="141"/>
      <c r="H273" s="141"/>
      <c r="L273" s="103"/>
    </row>
    <row r="274" spans="1:12" s="104" customFormat="1" ht="15.75">
      <c r="A274" s="142"/>
      <c r="B274" s="142"/>
      <c r="C274" s="141"/>
      <c r="D274" s="141"/>
      <c r="E274" s="141"/>
      <c r="F274" s="141"/>
      <c r="G274" s="141"/>
      <c r="H274" s="141"/>
      <c r="L274" s="103"/>
    </row>
    <row r="275" spans="1:12" s="104" customFormat="1" ht="15.75">
      <c r="A275" s="142"/>
      <c r="B275" s="142"/>
      <c r="C275" s="141"/>
      <c r="D275" s="141"/>
      <c r="E275" s="141"/>
      <c r="F275" s="141"/>
      <c r="G275" s="141"/>
      <c r="H275" s="141"/>
      <c r="L275" s="103"/>
    </row>
    <row r="276" spans="1:12" s="104" customFormat="1" ht="15.75">
      <c r="A276" s="142"/>
      <c r="B276" s="142"/>
      <c r="C276" s="141"/>
      <c r="D276" s="141"/>
      <c r="E276" s="141"/>
      <c r="F276" s="141"/>
      <c r="G276" s="141"/>
      <c r="H276" s="141"/>
      <c r="L276" s="103"/>
    </row>
    <row r="277" spans="1:12" s="104" customFormat="1" ht="15.75">
      <c r="A277" s="142"/>
      <c r="B277" s="142"/>
      <c r="C277" s="141"/>
      <c r="D277" s="141"/>
      <c r="E277" s="141"/>
      <c r="F277" s="141"/>
      <c r="G277" s="141"/>
      <c r="H277" s="141"/>
      <c r="L277" s="103"/>
    </row>
    <row r="278" spans="1:12" s="104" customFormat="1" ht="15.75">
      <c r="A278" s="142"/>
      <c r="B278" s="142"/>
      <c r="C278" s="141"/>
      <c r="D278" s="141"/>
      <c r="E278" s="141"/>
      <c r="F278" s="141"/>
      <c r="G278" s="141"/>
      <c r="H278" s="141"/>
      <c r="L278" s="103"/>
    </row>
    <row r="279" spans="1:12" s="104" customFormat="1" ht="15.75">
      <c r="A279" s="142"/>
      <c r="B279" s="142"/>
      <c r="C279" s="141"/>
      <c r="D279" s="141"/>
      <c r="E279" s="141"/>
      <c r="F279" s="141"/>
      <c r="G279" s="141"/>
      <c r="H279" s="141"/>
      <c r="L279" s="103"/>
    </row>
    <row r="280" spans="1:12" s="104" customFormat="1" ht="15.75">
      <c r="A280" s="142"/>
      <c r="B280" s="142"/>
      <c r="C280" s="141"/>
      <c r="D280" s="141"/>
      <c r="E280" s="141"/>
      <c r="F280" s="141"/>
      <c r="G280" s="141"/>
      <c r="H280" s="141"/>
      <c r="L280" s="103"/>
    </row>
    <row r="281" spans="1:12" s="104" customFormat="1" ht="15.75">
      <c r="A281" s="142"/>
      <c r="B281" s="142"/>
      <c r="C281" s="141"/>
      <c r="D281" s="141"/>
      <c r="E281" s="141"/>
      <c r="F281" s="141"/>
      <c r="G281" s="141"/>
      <c r="H281" s="141"/>
      <c r="L281" s="103"/>
    </row>
    <row r="282" spans="1:12" s="104" customFormat="1" ht="15.75">
      <c r="A282" s="142"/>
      <c r="B282" s="142"/>
      <c r="C282" s="141"/>
      <c r="D282" s="141"/>
      <c r="E282" s="141"/>
      <c r="F282" s="141"/>
      <c r="G282" s="141"/>
      <c r="H282" s="141"/>
      <c r="L282" s="103"/>
    </row>
    <row r="283" spans="1:12" s="104" customFormat="1" ht="15.75">
      <c r="A283" s="142"/>
      <c r="B283" s="142"/>
      <c r="C283" s="141"/>
      <c r="D283" s="141"/>
      <c r="E283" s="141"/>
      <c r="F283" s="141"/>
      <c r="G283" s="141"/>
      <c r="H283" s="141"/>
      <c r="L283" s="103"/>
    </row>
    <row r="284" spans="1:12" s="104" customFormat="1" ht="15.75">
      <c r="A284" s="142"/>
      <c r="B284" s="142"/>
      <c r="C284" s="141"/>
      <c r="D284" s="141"/>
      <c r="E284" s="141"/>
      <c r="F284" s="141"/>
      <c r="G284" s="141"/>
      <c r="H284" s="141"/>
      <c r="L284" s="103"/>
    </row>
    <row r="285" spans="1:12" s="104" customFormat="1" ht="15.75">
      <c r="A285" s="142"/>
      <c r="B285" s="142"/>
      <c r="C285" s="141"/>
      <c r="D285" s="141"/>
      <c r="E285" s="141"/>
      <c r="F285" s="141"/>
      <c r="G285" s="141"/>
      <c r="H285" s="141"/>
      <c r="L285" s="103"/>
    </row>
    <row r="286" spans="1:12" s="104" customFormat="1" ht="15.75">
      <c r="A286" s="142"/>
      <c r="B286" s="142"/>
      <c r="C286" s="141"/>
      <c r="D286" s="141"/>
      <c r="E286" s="141"/>
      <c r="F286" s="141"/>
      <c r="G286" s="141"/>
      <c r="H286" s="141"/>
      <c r="L286" s="103"/>
    </row>
    <row r="287" spans="1:12" s="104" customFormat="1" ht="15.75">
      <c r="A287" s="142"/>
      <c r="B287" s="142"/>
      <c r="C287" s="141"/>
      <c r="D287" s="141"/>
      <c r="E287" s="141"/>
      <c r="F287" s="141"/>
      <c r="G287" s="141"/>
      <c r="H287" s="141"/>
      <c r="L287" s="103"/>
    </row>
    <row r="288" spans="1:12" s="104" customFormat="1" ht="15.75">
      <c r="A288" s="142"/>
      <c r="B288" s="142"/>
      <c r="C288" s="141"/>
      <c r="D288" s="141"/>
      <c r="E288" s="141"/>
      <c r="F288" s="141"/>
      <c r="G288" s="141"/>
      <c r="H288" s="141"/>
      <c r="L288" s="103"/>
    </row>
    <row r="289" spans="1:12" s="104" customFormat="1" ht="15.75">
      <c r="A289" s="142"/>
      <c r="B289" s="142"/>
      <c r="C289" s="141"/>
      <c r="D289" s="141"/>
      <c r="E289" s="141"/>
      <c r="F289" s="141"/>
      <c r="G289" s="141"/>
      <c r="H289" s="141"/>
      <c r="L289" s="103"/>
    </row>
    <row r="290" spans="1:12" s="104" customFormat="1" ht="15.75">
      <c r="A290" s="142"/>
      <c r="B290" s="142"/>
      <c r="C290" s="141"/>
      <c r="D290" s="141"/>
      <c r="E290" s="141"/>
      <c r="F290" s="141"/>
      <c r="G290" s="141"/>
      <c r="H290" s="141"/>
      <c r="L290" s="103"/>
    </row>
    <row r="291" spans="1:12" s="104" customFormat="1" ht="15.75">
      <c r="A291" s="142"/>
      <c r="B291" s="142"/>
      <c r="C291" s="141"/>
      <c r="D291" s="141"/>
      <c r="E291" s="141"/>
      <c r="F291" s="141"/>
      <c r="G291" s="141"/>
      <c r="H291" s="141"/>
      <c r="L291" s="103"/>
    </row>
    <row r="292" spans="1:12" s="104" customFormat="1" ht="15.75">
      <c r="A292" s="142"/>
      <c r="B292" s="142"/>
      <c r="C292" s="141"/>
      <c r="D292" s="141"/>
      <c r="E292" s="141"/>
      <c r="F292" s="141"/>
      <c r="G292" s="141"/>
      <c r="H292" s="141"/>
      <c r="L292" s="103"/>
    </row>
    <row r="293" spans="1:12" s="104" customFormat="1" ht="15.75">
      <c r="A293" s="142"/>
      <c r="B293" s="142"/>
      <c r="C293" s="141"/>
      <c r="D293" s="141"/>
      <c r="E293" s="141"/>
      <c r="F293" s="141"/>
      <c r="G293" s="141"/>
      <c r="H293" s="141"/>
      <c r="L293" s="103"/>
    </row>
    <row r="294" spans="1:12" s="104" customFormat="1" ht="15.75">
      <c r="A294" s="142"/>
      <c r="B294" s="142"/>
      <c r="C294" s="141"/>
      <c r="D294" s="141"/>
      <c r="E294" s="141"/>
      <c r="F294" s="141"/>
      <c r="G294" s="141"/>
      <c r="H294" s="141"/>
      <c r="L294" s="103"/>
    </row>
    <row r="295" spans="1:12" s="104" customFormat="1" ht="15.75">
      <c r="A295" s="142"/>
      <c r="B295" s="142"/>
      <c r="C295" s="141"/>
      <c r="D295" s="141"/>
      <c r="E295" s="141"/>
      <c r="F295" s="141"/>
      <c r="G295" s="141"/>
      <c r="H295" s="141"/>
      <c r="L295" s="103"/>
    </row>
    <row r="296" spans="1:12" s="104" customFormat="1" ht="15.75">
      <c r="A296" s="142"/>
      <c r="B296" s="142"/>
      <c r="C296" s="141"/>
      <c r="D296" s="141"/>
      <c r="E296" s="141"/>
      <c r="F296" s="141"/>
      <c r="G296" s="141"/>
      <c r="H296" s="141"/>
      <c r="L296" s="103"/>
    </row>
    <row r="297" spans="1:12" s="104" customFormat="1" ht="15.75">
      <c r="A297" s="142"/>
      <c r="B297" s="142"/>
      <c r="C297" s="141"/>
      <c r="D297" s="141"/>
      <c r="E297" s="141"/>
      <c r="F297" s="141"/>
      <c r="G297" s="141"/>
      <c r="H297" s="141"/>
      <c r="L297" s="103"/>
    </row>
    <row r="298" spans="1:12" s="104" customFormat="1" ht="15.75">
      <c r="A298" s="142"/>
      <c r="B298" s="142"/>
      <c r="C298" s="141"/>
      <c r="D298" s="141"/>
      <c r="E298" s="141"/>
      <c r="F298" s="141"/>
      <c r="G298" s="141"/>
      <c r="H298" s="141"/>
      <c r="L298" s="103"/>
    </row>
    <row r="299" spans="1:12" s="104" customFormat="1" ht="15.75">
      <c r="A299" s="142"/>
      <c r="B299" s="142"/>
      <c r="C299" s="141"/>
      <c r="D299" s="141"/>
      <c r="E299" s="141"/>
      <c r="F299" s="141"/>
      <c r="G299" s="141"/>
      <c r="H299" s="141"/>
      <c r="L299" s="103"/>
    </row>
    <row r="300" spans="1:12" s="104" customFormat="1" ht="15.75">
      <c r="A300" s="142"/>
      <c r="B300" s="142"/>
      <c r="C300" s="141"/>
      <c r="D300" s="141"/>
      <c r="E300" s="141"/>
      <c r="F300" s="141"/>
      <c r="G300" s="141"/>
      <c r="H300" s="141"/>
      <c r="L300" s="103"/>
    </row>
    <row r="301" spans="1:12" s="104" customFormat="1" ht="15.75">
      <c r="A301" s="142"/>
      <c r="B301" s="142"/>
      <c r="C301" s="141"/>
      <c r="D301" s="141"/>
      <c r="E301" s="141"/>
      <c r="F301" s="141"/>
      <c r="G301" s="141"/>
      <c r="H301" s="141"/>
      <c r="L301" s="103"/>
    </row>
    <row r="302" spans="1:12" s="104" customFormat="1" ht="15.75">
      <c r="A302" s="142"/>
      <c r="B302" s="142"/>
      <c r="C302" s="141"/>
      <c r="D302" s="141"/>
      <c r="E302" s="141"/>
      <c r="F302" s="141"/>
      <c r="G302" s="141"/>
      <c r="H302" s="141"/>
      <c r="L302" s="103"/>
    </row>
    <row r="303" spans="1:12" s="104" customFormat="1" ht="15.75">
      <c r="A303" s="142"/>
      <c r="B303" s="142"/>
      <c r="C303" s="141"/>
      <c r="D303" s="141"/>
      <c r="E303" s="141"/>
      <c r="F303" s="141"/>
      <c r="G303" s="141"/>
      <c r="H303" s="141"/>
      <c r="L303" s="103"/>
    </row>
    <row r="304" spans="1:12" s="104" customFormat="1" ht="15.75">
      <c r="A304" s="142"/>
      <c r="B304" s="142"/>
      <c r="C304" s="141"/>
      <c r="D304" s="141"/>
      <c r="E304" s="141"/>
      <c r="F304" s="141"/>
      <c r="G304" s="141"/>
      <c r="H304" s="141"/>
      <c r="L304" s="103"/>
    </row>
    <row r="305" spans="1:12" s="104" customFormat="1" ht="15.75">
      <c r="A305" s="142"/>
      <c r="B305" s="142"/>
      <c r="C305" s="141"/>
      <c r="D305" s="141"/>
      <c r="E305" s="141"/>
      <c r="F305" s="141"/>
      <c r="G305" s="141"/>
      <c r="H305" s="141"/>
      <c r="L305" s="103"/>
    </row>
    <row r="306" spans="1:12" s="104" customFormat="1" ht="15.75">
      <c r="A306" s="142"/>
      <c r="B306" s="142"/>
      <c r="C306" s="141"/>
      <c r="D306" s="141"/>
      <c r="E306" s="141"/>
      <c r="F306" s="141"/>
      <c r="G306" s="141"/>
      <c r="H306" s="141"/>
      <c r="L306" s="103"/>
    </row>
    <row r="307" spans="1:12" s="104" customFormat="1" ht="15.75">
      <c r="A307" s="142"/>
      <c r="B307" s="142"/>
      <c r="C307" s="141"/>
      <c r="D307" s="141"/>
      <c r="E307" s="141"/>
      <c r="F307" s="141"/>
      <c r="G307" s="141"/>
      <c r="H307" s="141"/>
      <c r="L307" s="103"/>
    </row>
    <row r="308" spans="1:12" s="104" customFormat="1" ht="15.75">
      <c r="A308" s="142"/>
      <c r="B308" s="142"/>
      <c r="C308" s="141"/>
      <c r="D308" s="141"/>
      <c r="E308" s="141"/>
      <c r="F308" s="141"/>
      <c r="G308" s="141"/>
      <c r="H308" s="141"/>
      <c r="L308" s="103"/>
    </row>
    <row r="309" spans="1:12" s="104" customFormat="1" ht="15.75">
      <c r="A309" s="142"/>
      <c r="B309" s="142"/>
      <c r="C309" s="141"/>
      <c r="D309" s="141"/>
      <c r="E309" s="141"/>
      <c r="F309" s="141"/>
      <c r="G309" s="141"/>
      <c r="H309" s="141"/>
      <c r="L309" s="103"/>
    </row>
    <row r="310" spans="1:12" s="104" customFormat="1" ht="15.75">
      <c r="A310" s="142"/>
      <c r="B310" s="142"/>
      <c r="C310" s="141"/>
      <c r="D310" s="141"/>
      <c r="E310" s="141"/>
      <c r="F310" s="141"/>
      <c r="G310" s="141"/>
      <c r="H310" s="141"/>
      <c r="L310" s="103"/>
    </row>
    <row r="311" spans="1:12" s="104" customFormat="1" ht="15.75">
      <c r="A311" s="142"/>
      <c r="B311" s="142"/>
      <c r="C311" s="141"/>
      <c r="D311" s="141"/>
      <c r="E311" s="141"/>
      <c r="F311" s="141"/>
      <c r="G311" s="141"/>
      <c r="H311" s="141"/>
      <c r="L311" s="103"/>
    </row>
    <row r="312" spans="1:12" s="104" customFormat="1" ht="15.75">
      <c r="A312" s="142"/>
      <c r="B312" s="142"/>
      <c r="C312" s="141"/>
      <c r="D312" s="141"/>
      <c r="E312" s="141"/>
      <c r="F312" s="141"/>
      <c r="G312" s="141"/>
      <c r="H312" s="141"/>
      <c r="L312" s="103"/>
    </row>
    <row r="313" spans="1:12" s="104" customFormat="1" ht="15.75">
      <c r="A313" s="142"/>
      <c r="B313" s="142"/>
      <c r="C313" s="141"/>
      <c r="D313" s="141"/>
      <c r="E313" s="141"/>
      <c r="F313" s="141"/>
      <c r="G313" s="141"/>
      <c r="H313" s="141"/>
      <c r="L313" s="103"/>
    </row>
    <row r="314" spans="1:12" s="104" customFormat="1" ht="15.75">
      <c r="A314" s="142"/>
      <c r="B314" s="142"/>
      <c r="C314" s="141"/>
      <c r="D314" s="141"/>
      <c r="E314" s="141"/>
      <c r="F314" s="141"/>
      <c r="G314" s="141"/>
      <c r="H314" s="141"/>
      <c r="L314" s="103"/>
    </row>
    <row r="315" spans="1:12" s="104" customFormat="1" ht="15.75">
      <c r="A315" s="142"/>
      <c r="B315" s="142"/>
      <c r="C315" s="141"/>
      <c r="D315" s="141"/>
      <c r="E315" s="141"/>
      <c r="F315" s="141"/>
      <c r="G315" s="141"/>
      <c r="H315" s="141"/>
      <c r="L315" s="103"/>
    </row>
    <row r="316" spans="1:12" s="104" customFormat="1" ht="15.75">
      <c r="A316" s="142"/>
      <c r="B316" s="142"/>
      <c r="C316" s="141"/>
      <c r="D316" s="141"/>
      <c r="E316" s="141"/>
      <c r="F316" s="141"/>
      <c r="G316" s="141"/>
      <c r="H316" s="141"/>
      <c r="L316" s="103"/>
    </row>
    <row r="317" spans="1:12" s="104" customFormat="1" ht="15.75">
      <c r="A317" s="142"/>
      <c r="B317" s="142"/>
      <c r="C317" s="141"/>
      <c r="D317" s="141"/>
      <c r="E317" s="141"/>
      <c r="F317" s="141"/>
      <c r="G317" s="141"/>
      <c r="H317" s="141"/>
      <c r="L317" s="103"/>
    </row>
    <row r="318" spans="1:12" s="104" customFormat="1" ht="15.75">
      <c r="A318" s="142"/>
      <c r="B318" s="142"/>
      <c r="C318" s="141"/>
      <c r="D318" s="141"/>
      <c r="E318" s="141"/>
      <c r="F318" s="141"/>
      <c r="G318" s="141"/>
      <c r="H318" s="141"/>
      <c r="L318" s="103"/>
    </row>
    <row r="319" spans="1:12" s="104" customFormat="1" ht="15.75">
      <c r="A319" s="142"/>
      <c r="B319" s="142"/>
      <c r="C319" s="141"/>
      <c r="D319" s="141"/>
      <c r="E319" s="141"/>
      <c r="F319" s="141"/>
      <c r="G319" s="141"/>
      <c r="H319" s="141"/>
      <c r="L319" s="103"/>
    </row>
    <row r="320" spans="1:12" s="104" customFormat="1" ht="15.75">
      <c r="A320" s="142"/>
      <c r="B320" s="142"/>
      <c r="C320" s="141"/>
      <c r="D320" s="141"/>
      <c r="E320" s="141"/>
      <c r="F320" s="141"/>
      <c r="G320" s="141"/>
      <c r="H320" s="141"/>
      <c r="L320" s="103"/>
    </row>
    <row r="321" spans="1:12" s="104" customFormat="1" ht="15.75">
      <c r="A321" s="142"/>
      <c r="B321" s="142"/>
      <c r="C321" s="141"/>
      <c r="D321" s="141"/>
      <c r="E321" s="141"/>
      <c r="F321" s="141"/>
      <c r="G321" s="141"/>
      <c r="H321" s="141"/>
      <c r="L321" s="103"/>
    </row>
    <row r="322" spans="1:12" s="104" customFormat="1" ht="15.75">
      <c r="A322" s="142"/>
      <c r="B322" s="142"/>
      <c r="C322" s="141"/>
      <c r="D322" s="141"/>
      <c r="E322" s="141"/>
      <c r="F322" s="141"/>
      <c r="G322" s="141"/>
      <c r="H322" s="141"/>
      <c r="L322" s="103"/>
    </row>
    <row r="323" spans="1:12" s="104" customFormat="1" ht="15.75">
      <c r="A323" s="142"/>
      <c r="B323" s="142"/>
      <c r="C323" s="141"/>
      <c r="D323" s="141"/>
      <c r="E323" s="141"/>
      <c r="F323" s="141"/>
      <c r="G323" s="141"/>
      <c r="H323" s="141"/>
      <c r="L323" s="103"/>
    </row>
    <row r="324" spans="1:12" s="104" customFormat="1" ht="15.75">
      <c r="A324" s="142"/>
      <c r="B324" s="142"/>
      <c r="C324" s="141"/>
      <c r="D324" s="141"/>
      <c r="E324" s="141"/>
      <c r="F324" s="141"/>
      <c r="G324" s="141"/>
      <c r="H324" s="141"/>
      <c r="L324" s="103"/>
    </row>
    <row r="325" spans="1:12" s="104" customFormat="1" ht="15.75">
      <c r="A325" s="142"/>
      <c r="B325" s="142"/>
      <c r="C325" s="141"/>
      <c r="D325" s="141"/>
      <c r="E325" s="141"/>
      <c r="F325" s="141"/>
      <c r="G325" s="141"/>
      <c r="H325" s="141"/>
      <c r="L325" s="103"/>
    </row>
    <row r="326" spans="1:12" s="104" customFormat="1" ht="15.75">
      <c r="A326" s="142"/>
      <c r="B326" s="142"/>
      <c r="C326" s="141"/>
      <c r="D326" s="141"/>
      <c r="E326" s="141"/>
      <c r="F326" s="141"/>
      <c r="G326" s="141"/>
      <c r="H326" s="141"/>
      <c r="L326" s="103"/>
    </row>
    <row r="327" spans="1:12" s="104" customFormat="1" ht="15.75">
      <c r="A327" s="142"/>
      <c r="B327" s="142"/>
      <c r="C327" s="141"/>
      <c r="D327" s="141"/>
      <c r="E327" s="141"/>
      <c r="F327" s="141"/>
      <c r="G327" s="141"/>
      <c r="H327" s="141"/>
      <c r="L327" s="103"/>
    </row>
    <row r="328" spans="1:12" s="104" customFormat="1" ht="15.75">
      <c r="A328" s="142"/>
      <c r="B328" s="142"/>
      <c r="C328" s="141"/>
      <c r="D328" s="141"/>
      <c r="E328" s="141"/>
      <c r="F328" s="141"/>
      <c r="G328" s="141"/>
      <c r="H328" s="141"/>
      <c r="L328" s="103"/>
    </row>
    <row r="329" spans="1:12" s="104" customFormat="1" ht="15.75">
      <c r="A329" s="142"/>
      <c r="B329" s="142"/>
      <c r="C329" s="141"/>
      <c r="D329" s="141"/>
      <c r="E329" s="141"/>
      <c r="F329" s="141"/>
      <c r="G329" s="141"/>
      <c r="H329" s="141"/>
      <c r="L329" s="103"/>
    </row>
    <row r="330" spans="1:12" s="104" customFormat="1" ht="15.75">
      <c r="A330" s="142"/>
      <c r="B330" s="142"/>
      <c r="C330" s="141"/>
      <c r="D330" s="141"/>
      <c r="E330" s="141"/>
      <c r="F330" s="141"/>
      <c r="G330" s="141"/>
      <c r="H330" s="141"/>
      <c r="L330" s="103"/>
    </row>
    <row r="331" spans="1:12" s="104" customFormat="1" ht="15.75">
      <c r="A331" s="142"/>
      <c r="B331" s="142"/>
      <c r="C331" s="141"/>
      <c r="D331" s="141"/>
      <c r="E331" s="141"/>
      <c r="F331" s="141"/>
      <c r="G331" s="141"/>
      <c r="H331" s="141"/>
      <c r="L331" s="103"/>
    </row>
    <row r="332" spans="1:12" s="104" customFormat="1" ht="15.75">
      <c r="A332" s="142"/>
      <c r="B332" s="142"/>
      <c r="C332" s="141"/>
      <c r="D332" s="141"/>
      <c r="E332" s="141"/>
      <c r="F332" s="141"/>
      <c r="G332" s="141"/>
      <c r="H332" s="141"/>
      <c r="L332" s="103"/>
    </row>
    <row r="333" spans="1:12" s="104" customFormat="1" ht="15.75">
      <c r="A333" s="142"/>
      <c r="B333" s="142"/>
      <c r="C333" s="141"/>
      <c r="D333" s="141"/>
      <c r="E333" s="141"/>
      <c r="F333" s="141"/>
      <c r="G333" s="141"/>
      <c r="H333" s="141"/>
      <c r="L333" s="103"/>
    </row>
    <row r="334" spans="1:12" s="104" customFormat="1" ht="15.75">
      <c r="A334" s="142"/>
      <c r="B334" s="142"/>
      <c r="C334" s="141"/>
      <c r="D334" s="141"/>
      <c r="E334" s="141"/>
      <c r="F334" s="141"/>
      <c r="G334" s="141"/>
      <c r="H334" s="141"/>
      <c r="L334" s="103"/>
    </row>
    <row r="335" spans="1:12" s="104" customFormat="1" ht="15.75">
      <c r="A335" s="142"/>
      <c r="B335" s="142"/>
      <c r="C335" s="141"/>
      <c r="D335" s="141"/>
      <c r="E335" s="141"/>
      <c r="F335" s="141"/>
      <c r="G335" s="141"/>
      <c r="H335" s="141"/>
      <c r="L335" s="103"/>
    </row>
    <row r="336" spans="1:12" s="104" customFormat="1" ht="15.75">
      <c r="A336" s="142"/>
      <c r="B336" s="142"/>
      <c r="C336" s="141"/>
      <c r="D336" s="141"/>
      <c r="E336" s="141"/>
      <c r="F336" s="141"/>
      <c r="G336" s="141"/>
      <c r="H336" s="141"/>
      <c r="L336" s="103"/>
    </row>
    <row r="337" spans="1:12" s="104" customFormat="1" ht="15.75">
      <c r="A337" s="142"/>
      <c r="B337" s="142"/>
      <c r="C337" s="141"/>
      <c r="D337" s="141"/>
      <c r="E337" s="141"/>
      <c r="F337" s="141"/>
      <c r="G337" s="141"/>
      <c r="H337" s="141"/>
      <c r="L337" s="103"/>
    </row>
    <row r="338" spans="1:12" s="104" customFormat="1" ht="15.75">
      <c r="A338" s="142"/>
      <c r="B338" s="142"/>
      <c r="C338" s="141"/>
      <c r="D338" s="141"/>
      <c r="E338" s="141"/>
      <c r="F338" s="141"/>
      <c r="G338" s="141"/>
      <c r="H338" s="141"/>
      <c r="L338" s="103"/>
    </row>
    <row r="339" spans="1:12" s="104" customFormat="1" ht="15.75">
      <c r="A339" s="142"/>
      <c r="B339" s="142"/>
      <c r="C339" s="141"/>
      <c r="D339" s="141"/>
      <c r="E339" s="141"/>
      <c r="F339" s="141"/>
      <c r="G339" s="141"/>
      <c r="H339" s="141"/>
      <c r="L339" s="103"/>
    </row>
    <row r="340" spans="1:12" s="104" customFormat="1" ht="15.75">
      <c r="A340" s="142"/>
      <c r="B340" s="142"/>
      <c r="C340" s="141"/>
      <c r="D340" s="141"/>
      <c r="E340" s="141"/>
      <c r="F340" s="141"/>
      <c r="G340" s="141"/>
      <c r="H340" s="141"/>
      <c r="L340" s="103"/>
    </row>
    <row r="341" spans="1:12" s="104" customFormat="1" ht="15.75">
      <c r="A341" s="142"/>
      <c r="B341" s="142"/>
      <c r="C341" s="141"/>
      <c r="D341" s="141"/>
      <c r="E341" s="141"/>
      <c r="F341" s="141"/>
      <c r="G341" s="141"/>
      <c r="H341" s="141"/>
      <c r="L341" s="103"/>
    </row>
    <row r="342" spans="1:12" s="104" customFormat="1" ht="15.75">
      <c r="A342" s="142"/>
      <c r="B342" s="142"/>
      <c r="C342" s="141"/>
      <c r="D342" s="141"/>
      <c r="E342" s="141"/>
      <c r="F342" s="141"/>
      <c r="G342" s="141"/>
      <c r="H342" s="141"/>
      <c r="L342" s="103"/>
    </row>
    <row r="343" spans="1:12" s="104" customFormat="1" ht="15.75">
      <c r="A343" s="142"/>
      <c r="B343" s="142"/>
      <c r="C343" s="141"/>
      <c r="D343" s="141"/>
      <c r="E343" s="141"/>
      <c r="F343" s="141"/>
      <c r="G343" s="141"/>
      <c r="H343" s="141"/>
      <c r="L343" s="103"/>
    </row>
    <row r="344" spans="1:12" s="104" customFormat="1" ht="15.75">
      <c r="A344" s="142"/>
      <c r="B344" s="142"/>
      <c r="C344" s="141"/>
      <c r="D344" s="141"/>
      <c r="E344" s="141"/>
      <c r="F344" s="141"/>
      <c r="G344" s="141"/>
      <c r="H344" s="141"/>
      <c r="L344" s="103"/>
    </row>
    <row r="345" spans="1:12" s="104" customFormat="1" ht="15.75">
      <c r="A345" s="142"/>
      <c r="B345" s="142"/>
      <c r="C345" s="141"/>
      <c r="D345" s="141"/>
      <c r="E345" s="141"/>
      <c r="F345" s="141"/>
      <c r="G345" s="141"/>
      <c r="H345" s="141"/>
      <c r="L345" s="103"/>
    </row>
    <row r="346" spans="1:12" s="104" customFormat="1" ht="15.75">
      <c r="A346" s="142"/>
      <c r="B346" s="142"/>
      <c r="C346" s="141"/>
      <c r="D346" s="141"/>
      <c r="E346" s="141"/>
      <c r="F346" s="141"/>
      <c r="G346" s="141"/>
      <c r="H346" s="141"/>
      <c r="L346" s="103"/>
    </row>
    <row r="347" spans="1:12" s="104" customFormat="1" ht="15.75">
      <c r="A347" s="142"/>
      <c r="B347" s="142"/>
      <c r="C347" s="141"/>
      <c r="D347" s="141"/>
      <c r="E347" s="141"/>
      <c r="F347" s="141"/>
      <c r="G347" s="141"/>
      <c r="H347" s="141"/>
      <c r="L347" s="103"/>
    </row>
    <row r="348" spans="1:12" s="104" customFormat="1" ht="15.75">
      <c r="A348" s="142"/>
      <c r="B348" s="142"/>
      <c r="C348" s="141"/>
      <c r="D348" s="141"/>
      <c r="E348" s="141"/>
      <c r="F348" s="141"/>
      <c r="G348" s="141"/>
      <c r="H348" s="141"/>
      <c r="L348" s="103"/>
    </row>
    <row r="349" spans="1:12" s="104" customFormat="1" ht="15.75">
      <c r="A349" s="142"/>
      <c r="B349" s="142"/>
      <c r="C349" s="141"/>
      <c r="D349" s="141"/>
      <c r="E349" s="141"/>
      <c r="F349" s="141"/>
      <c r="G349" s="141"/>
      <c r="H349" s="141"/>
      <c r="L349" s="103"/>
    </row>
    <row r="350" spans="1:12" s="104" customFormat="1" ht="15.75">
      <c r="A350" s="142"/>
      <c r="B350" s="142"/>
      <c r="C350" s="141"/>
      <c r="D350" s="141"/>
      <c r="E350" s="141"/>
      <c r="F350" s="141"/>
      <c r="G350" s="141"/>
      <c r="H350" s="141"/>
      <c r="L350" s="103"/>
    </row>
    <row r="351" spans="1:12" s="104" customFormat="1" ht="15.75">
      <c r="A351" s="142"/>
      <c r="B351" s="142"/>
      <c r="C351" s="141"/>
      <c r="D351" s="141"/>
      <c r="E351" s="141"/>
      <c r="F351" s="141"/>
      <c r="G351" s="141"/>
      <c r="H351" s="141"/>
      <c r="L351" s="103"/>
    </row>
    <row r="352" spans="1:12" s="104" customFormat="1" ht="15.75">
      <c r="A352" s="142"/>
      <c r="B352" s="142"/>
      <c r="C352" s="141"/>
      <c r="D352" s="141"/>
      <c r="E352" s="141"/>
      <c r="F352" s="141"/>
      <c r="G352" s="141"/>
      <c r="H352" s="141"/>
      <c r="L352" s="103"/>
    </row>
    <row r="353" spans="1:12" s="104" customFormat="1" ht="15.75">
      <c r="A353" s="142"/>
      <c r="B353" s="142"/>
      <c r="C353" s="141"/>
      <c r="D353" s="141"/>
      <c r="E353" s="141"/>
      <c r="F353" s="141"/>
      <c r="G353" s="141"/>
      <c r="H353" s="141"/>
      <c r="L353" s="103"/>
    </row>
    <row r="354" spans="1:12" s="104" customFormat="1" ht="15.75">
      <c r="A354" s="142"/>
      <c r="B354" s="142"/>
      <c r="C354" s="141"/>
      <c r="D354" s="141"/>
      <c r="E354" s="141"/>
      <c r="F354" s="141"/>
      <c r="G354" s="141"/>
      <c r="H354" s="141"/>
      <c r="L354" s="103"/>
    </row>
    <row r="355" spans="1:12" s="104" customFormat="1" ht="15.75">
      <c r="A355" s="142"/>
      <c r="B355" s="142"/>
      <c r="C355" s="141"/>
      <c r="D355" s="141"/>
      <c r="E355" s="141"/>
      <c r="F355" s="141"/>
      <c r="G355" s="141"/>
      <c r="H355" s="141"/>
      <c r="L355" s="103"/>
    </row>
    <row r="356" spans="1:12" s="104" customFormat="1" ht="15.75">
      <c r="A356" s="142"/>
      <c r="B356" s="142"/>
      <c r="C356" s="141"/>
      <c r="D356" s="141"/>
      <c r="E356" s="141"/>
      <c r="F356" s="141"/>
      <c r="G356" s="141"/>
      <c r="H356" s="141"/>
      <c r="L356" s="103"/>
    </row>
    <row r="357" spans="1:12" s="104" customFormat="1" ht="15.75">
      <c r="A357" s="142"/>
      <c r="B357" s="142"/>
      <c r="C357" s="141"/>
      <c r="D357" s="141"/>
      <c r="E357" s="141"/>
      <c r="F357" s="141"/>
      <c r="G357" s="141"/>
      <c r="H357" s="141"/>
      <c r="L357" s="103"/>
    </row>
    <row r="358" spans="1:12" s="104" customFormat="1" ht="15.75">
      <c r="A358" s="142"/>
      <c r="B358" s="142"/>
      <c r="C358" s="141"/>
      <c r="D358" s="141"/>
      <c r="E358" s="141"/>
      <c r="F358" s="141"/>
      <c r="G358" s="141"/>
      <c r="H358" s="141"/>
      <c r="L358" s="103"/>
    </row>
    <row r="359" spans="1:12" s="104" customFormat="1" ht="15.75">
      <c r="A359" s="142"/>
      <c r="B359" s="142"/>
      <c r="C359" s="141"/>
      <c r="D359" s="141"/>
      <c r="E359" s="141"/>
      <c r="F359" s="141"/>
      <c r="G359" s="141"/>
      <c r="H359" s="141"/>
      <c r="L359" s="103"/>
    </row>
    <row r="360" spans="1:12" s="104" customFormat="1" ht="15.75">
      <c r="A360" s="142"/>
      <c r="B360" s="142"/>
      <c r="C360" s="141"/>
      <c r="D360" s="141"/>
      <c r="E360" s="141"/>
      <c r="F360" s="141"/>
      <c r="G360" s="141"/>
      <c r="H360" s="141"/>
      <c r="L360" s="103"/>
    </row>
    <row r="361" spans="1:12" s="104" customFormat="1" ht="15.75">
      <c r="A361" s="142"/>
      <c r="B361" s="142"/>
      <c r="C361" s="141"/>
      <c r="D361" s="141"/>
      <c r="E361" s="141"/>
      <c r="F361" s="141"/>
      <c r="G361" s="141"/>
      <c r="H361" s="141"/>
      <c r="L361" s="103"/>
    </row>
    <row r="362" spans="1:12" s="104" customFormat="1" ht="15.75">
      <c r="A362" s="142"/>
      <c r="B362" s="142"/>
      <c r="C362" s="141"/>
      <c r="D362" s="141"/>
      <c r="E362" s="141"/>
      <c r="F362" s="141"/>
      <c r="G362" s="141"/>
      <c r="H362" s="141"/>
      <c r="L362" s="103"/>
    </row>
    <row r="363" spans="1:12" s="104" customFormat="1" ht="15.75">
      <c r="A363" s="142"/>
      <c r="B363" s="142"/>
      <c r="C363" s="141"/>
      <c r="D363" s="141"/>
      <c r="E363" s="141"/>
      <c r="F363" s="141"/>
      <c r="G363" s="141"/>
      <c r="H363" s="141"/>
      <c r="L363" s="103"/>
    </row>
    <row r="364" spans="1:12" s="104" customFormat="1" ht="15.75">
      <c r="A364" s="142"/>
      <c r="B364" s="142"/>
      <c r="C364" s="141"/>
      <c r="D364" s="141"/>
      <c r="E364" s="141"/>
      <c r="F364" s="141"/>
      <c r="G364" s="141"/>
      <c r="H364" s="141"/>
      <c r="L364" s="103"/>
    </row>
    <row r="365" spans="1:12" s="104" customFormat="1" ht="15.75">
      <c r="A365" s="142"/>
      <c r="B365" s="142"/>
      <c r="C365" s="141"/>
      <c r="D365" s="141"/>
      <c r="E365" s="141"/>
      <c r="F365" s="141"/>
      <c r="G365" s="141"/>
      <c r="H365" s="141"/>
      <c r="L365" s="103"/>
    </row>
    <row r="366" spans="1:12" s="104" customFormat="1" ht="15.75">
      <c r="A366" s="142"/>
      <c r="B366" s="142"/>
      <c r="C366" s="141"/>
      <c r="D366" s="141"/>
      <c r="E366" s="141"/>
      <c r="F366" s="141"/>
      <c r="G366" s="141"/>
      <c r="H366" s="141"/>
      <c r="L366" s="103"/>
    </row>
    <row r="367" spans="1:12" s="104" customFormat="1" ht="15.75">
      <c r="A367" s="142"/>
      <c r="B367" s="142"/>
      <c r="C367" s="141"/>
      <c r="D367" s="141"/>
      <c r="E367" s="141"/>
      <c r="F367" s="141"/>
      <c r="G367" s="141"/>
      <c r="H367" s="141"/>
      <c r="L367" s="103"/>
    </row>
    <row r="368" spans="1:12" s="104" customFormat="1" ht="15.75">
      <c r="A368" s="142"/>
      <c r="B368" s="142"/>
      <c r="C368" s="141"/>
      <c r="D368" s="141"/>
      <c r="E368" s="141"/>
      <c r="F368" s="141"/>
      <c r="G368" s="141"/>
      <c r="H368" s="141"/>
      <c r="L368" s="103"/>
    </row>
    <row r="369" spans="1:12" s="104" customFormat="1" ht="15.75">
      <c r="A369" s="142"/>
      <c r="B369" s="142"/>
      <c r="C369" s="141"/>
      <c r="D369" s="141"/>
      <c r="E369" s="141"/>
      <c r="F369" s="141"/>
      <c r="G369" s="141"/>
      <c r="H369" s="141"/>
      <c r="L369" s="103"/>
    </row>
    <row r="370" spans="1:12" s="104" customFormat="1" ht="15.75">
      <c r="A370" s="142"/>
      <c r="B370" s="142"/>
      <c r="C370" s="141"/>
      <c r="D370" s="141"/>
      <c r="E370" s="141"/>
      <c r="F370" s="141"/>
      <c r="G370" s="141"/>
      <c r="H370" s="141"/>
      <c r="L370" s="103"/>
    </row>
    <row r="371" spans="1:12" s="104" customFormat="1" ht="15.75">
      <c r="A371" s="142"/>
      <c r="B371" s="142"/>
      <c r="C371" s="141"/>
      <c r="D371" s="141"/>
      <c r="E371" s="141"/>
      <c r="F371" s="141"/>
      <c r="G371" s="141"/>
      <c r="H371" s="141"/>
      <c r="L371" s="103"/>
    </row>
    <row r="372" spans="1:12" s="104" customFormat="1" ht="15.75">
      <c r="A372" s="142"/>
      <c r="B372" s="142"/>
      <c r="C372" s="141"/>
      <c r="D372" s="141"/>
      <c r="E372" s="141"/>
      <c r="F372" s="141"/>
      <c r="G372" s="141"/>
      <c r="H372" s="141"/>
      <c r="L372" s="103"/>
    </row>
    <row r="373" spans="1:12" s="104" customFormat="1" ht="15.75">
      <c r="A373" s="142"/>
      <c r="B373" s="142"/>
      <c r="C373" s="141"/>
      <c r="D373" s="141"/>
      <c r="E373" s="141"/>
      <c r="F373" s="141"/>
      <c r="G373" s="141"/>
      <c r="H373" s="141"/>
      <c r="L373" s="103"/>
    </row>
    <row r="374" spans="1:12" s="104" customFormat="1" ht="15.75">
      <c r="A374" s="142"/>
      <c r="B374" s="142"/>
      <c r="C374" s="141"/>
      <c r="D374" s="141"/>
      <c r="E374" s="141"/>
      <c r="F374" s="141"/>
      <c r="G374" s="141"/>
      <c r="H374" s="141"/>
      <c r="L374" s="103"/>
    </row>
    <row r="375" spans="1:12" s="104" customFormat="1" ht="15.75">
      <c r="A375" s="142"/>
      <c r="B375" s="142"/>
      <c r="C375" s="141"/>
      <c r="D375" s="141"/>
      <c r="E375" s="141"/>
      <c r="F375" s="141"/>
      <c r="G375" s="141"/>
      <c r="H375" s="141"/>
      <c r="L375" s="103"/>
    </row>
    <row r="376" spans="1:12" s="104" customFormat="1" ht="15.75">
      <c r="A376" s="142"/>
      <c r="B376" s="142"/>
      <c r="C376" s="141"/>
      <c r="D376" s="141"/>
      <c r="E376" s="141"/>
      <c r="F376" s="141"/>
      <c r="G376" s="141"/>
      <c r="H376" s="141"/>
      <c r="L376" s="103"/>
    </row>
    <row r="377" spans="1:12" s="104" customFormat="1" ht="15.75">
      <c r="A377" s="142"/>
      <c r="B377" s="142"/>
      <c r="C377" s="141"/>
      <c r="D377" s="141"/>
      <c r="E377" s="141"/>
      <c r="F377" s="141"/>
      <c r="G377" s="141"/>
      <c r="H377" s="141"/>
      <c r="L377" s="103"/>
    </row>
    <row r="378" spans="1:12" s="104" customFormat="1" ht="15.75">
      <c r="A378" s="142"/>
      <c r="B378" s="142"/>
      <c r="C378" s="141"/>
      <c r="D378" s="141"/>
      <c r="E378" s="141"/>
      <c r="F378" s="141"/>
      <c r="G378" s="141"/>
      <c r="H378" s="141"/>
      <c r="L378" s="103"/>
    </row>
    <row r="379" spans="1:12" s="104" customFormat="1" ht="15.75">
      <c r="A379" s="142"/>
      <c r="B379" s="142"/>
      <c r="C379" s="141"/>
      <c r="D379" s="141"/>
      <c r="E379" s="141"/>
      <c r="F379" s="141"/>
      <c r="G379" s="141"/>
      <c r="H379" s="141"/>
      <c r="L379" s="103"/>
    </row>
    <row r="380" spans="1:12" s="104" customFormat="1" ht="15.75">
      <c r="A380" s="142"/>
      <c r="B380" s="142"/>
      <c r="C380" s="141"/>
      <c r="D380" s="141"/>
      <c r="E380" s="141"/>
      <c r="F380" s="141"/>
      <c r="G380" s="141"/>
      <c r="H380" s="141"/>
      <c r="L380" s="103"/>
    </row>
    <row r="381" spans="1:12" s="104" customFormat="1" ht="15.75">
      <c r="A381" s="142"/>
      <c r="B381" s="142"/>
      <c r="C381" s="141"/>
      <c r="D381" s="141"/>
      <c r="E381" s="141"/>
      <c r="F381" s="141"/>
      <c r="G381" s="141"/>
      <c r="H381" s="141"/>
      <c r="L381" s="103"/>
    </row>
    <row r="382" spans="1:12" s="104" customFormat="1" ht="15.75">
      <c r="A382" s="142"/>
      <c r="B382" s="142"/>
      <c r="C382" s="141"/>
      <c r="D382" s="141"/>
      <c r="E382" s="141"/>
      <c r="F382" s="141"/>
      <c r="G382" s="141"/>
      <c r="H382" s="141"/>
      <c r="L382" s="103"/>
    </row>
    <row r="383" spans="1:12" s="104" customFormat="1" ht="15.75">
      <c r="A383" s="142"/>
      <c r="B383" s="142"/>
      <c r="C383" s="141"/>
      <c r="D383" s="141"/>
      <c r="E383" s="141"/>
      <c r="F383" s="141"/>
      <c r="G383" s="141"/>
      <c r="H383" s="141"/>
      <c r="L383" s="103"/>
    </row>
    <row r="384" spans="1:12" s="104" customFormat="1" ht="15.75">
      <c r="A384" s="142"/>
      <c r="B384" s="142"/>
      <c r="C384" s="141"/>
      <c r="D384" s="141"/>
      <c r="E384" s="141"/>
      <c r="F384" s="141"/>
      <c r="G384" s="141"/>
      <c r="H384" s="141"/>
      <c r="L384" s="103"/>
    </row>
    <row r="385" spans="1:12" s="104" customFormat="1" ht="15.75">
      <c r="A385" s="142"/>
      <c r="B385" s="142"/>
      <c r="C385" s="141"/>
      <c r="D385" s="141"/>
      <c r="E385" s="141"/>
      <c r="F385" s="141"/>
      <c r="G385" s="141"/>
      <c r="H385" s="141"/>
      <c r="L385" s="103"/>
    </row>
    <row r="386" spans="1:12" s="104" customFormat="1" ht="15.75">
      <c r="A386" s="142"/>
      <c r="B386" s="142"/>
      <c r="C386" s="141"/>
      <c r="D386" s="141"/>
      <c r="E386" s="141"/>
      <c r="F386" s="141"/>
      <c r="G386" s="141"/>
      <c r="H386" s="141"/>
      <c r="L386" s="103"/>
    </row>
    <row r="387" spans="1:12" s="104" customFormat="1" ht="15.75">
      <c r="A387" s="142"/>
      <c r="B387" s="142"/>
      <c r="C387" s="141"/>
      <c r="D387" s="141"/>
      <c r="E387" s="141"/>
      <c r="F387" s="141"/>
      <c r="G387" s="141"/>
      <c r="H387" s="141"/>
      <c r="L387" s="103"/>
    </row>
    <row r="388" spans="1:12" s="104" customFormat="1" ht="15.75">
      <c r="A388" s="142"/>
      <c r="B388" s="142"/>
      <c r="C388" s="141"/>
      <c r="D388" s="141"/>
      <c r="E388" s="141"/>
      <c r="F388" s="141"/>
      <c r="G388" s="141"/>
      <c r="H388" s="141"/>
      <c r="L388" s="103"/>
    </row>
    <row r="389" spans="1:12" s="104" customFormat="1" ht="15.75">
      <c r="A389" s="142"/>
      <c r="B389" s="142"/>
      <c r="C389" s="141"/>
      <c r="D389" s="141"/>
      <c r="E389" s="141"/>
      <c r="F389" s="141"/>
      <c r="G389" s="141"/>
      <c r="H389" s="141"/>
      <c r="L389" s="103"/>
    </row>
    <row r="390" spans="1:12" s="104" customFormat="1" ht="15.75">
      <c r="A390" s="142"/>
      <c r="B390" s="142"/>
      <c r="C390" s="141"/>
      <c r="D390" s="141"/>
      <c r="E390" s="141"/>
      <c r="F390" s="141"/>
      <c r="G390" s="141"/>
      <c r="H390" s="141"/>
      <c r="L390" s="103"/>
    </row>
    <row r="391" spans="1:12" s="104" customFormat="1" ht="15.75">
      <c r="A391" s="142"/>
      <c r="B391" s="142"/>
      <c r="C391" s="141"/>
      <c r="D391" s="141"/>
      <c r="E391" s="141"/>
      <c r="F391" s="141"/>
      <c r="G391" s="141"/>
      <c r="H391" s="141"/>
      <c r="L391" s="103"/>
    </row>
    <row r="392" spans="1:12" s="104" customFormat="1" ht="15.75">
      <c r="A392" s="142"/>
      <c r="B392" s="142"/>
      <c r="C392" s="141"/>
      <c r="D392" s="141"/>
      <c r="E392" s="141"/>
      <c r="F392" s="141"/>
      <c r="G392" s="141"/>
      <c r="H392" s="141"/>
      <c r="L392" s="103"/>
    </row>
    <row r="393" spans="1:12" s="104" customFormat="1" ht="15.75">
      <c r="A393" s="142"/>
      <c r="B393" s="142"/>
      <c r="C393" s="141"/>
      <c r="D393" s="141"/>
      <c r="E393" s="141"/>
      <c r="F393" s="141"/>
      <c r="G393" s="141"/>
      <c r="H393" s="141"/>
      <c r="L393" s="103"/>
    </row>
    <row r="394" spans="1:12" s="104" customFormat="1" ht="15.75">
      <c r="A394" s="142"/>
      <c r="B394" s="142"/>
      <c r="C394" s="141"/>
      <c r="D394" s="141"/>
      <c r="E394" s="141"/>
      <c r="F394" s="141"/>
      <c r="G394" s="141"/>
      <c r="H394" s="141"/>
      <c r="L394" s="103"/>
    </row>
    <row r="395" spans="1:12" s="104" customFormat="1" ht="15.75">
      <c r="A395" s="142"/>
      <c r="B395" s="142"/>
      <c r="C395" s="141"/>
      <c r="D395" s="141"/>
      <c r="E395" s="141"/>
      <c r="F395" s="141"/>
      <c r="G395" s="141"/>
      <c r="H395" s="141"/>
      <c r="L395" s="103"/>
    </row>
    <row r="396" spans="1:12" s="104" customFormat="1" ht="15.75">
      <c r="A396" s="142"/>
      <c r="B396" s="142"/>
      <c r="C396" s="141"/>
      <c r="D396" s="141"/>
      <c r="E396" s="141"/>
      <c r="F396" s="141"/>
      <c r="G396" s="141"/>
      <c r="H396" s="141"/>
      <c r="L396" s="103"/>
    </row>
    <row r="397" spans="1:12" s="104" customFormat="1" ht="15.75">
      <c r="A397" s="142"/>
      <c r="B397" s="142"/>
      <c r="C397" s="141"/>
      <c r="D397" s="141"/>
      <c r="E397" s="141"/>
      <c r="F397" s="141"/>
      <c r="G397" s="141"/>
      <c r="H397" s="141"/>
      <c r="L397" s="103"/>
    </row>
    <row r="398" spans="1:12" s="104" customFormat="1" ht="15.75">
      <c r="A398" s="142"/>
      <c r="B398" s="142"/>
      <c r="C398" s="141"/>
      <c r="D398" s="141"/>
      <c r="E398" s="141"/>
      <c r="F398" s="141"/>
      <c r="G398" s="141"/>
      <c r="H398" s="141"/>
      <c r="L398" s="103"/>
    </row>
    <row r="399" spans="1:12" s="104" customFormat="1" ht="15.75">
      <c r="A399" s="142"/>
      <c r="B399" s="142"/>
      <c r="C399" s="141"/>
      <c r="D399" s="141"/>
      <c r="E399" s="141"/>
      <c r="F399" s="141"/>
      <c r="G399" s="141"/>
      <c r="H399" s="141"/>
      <c r="L399" s="103"/>
    </row>
    <row r="400" spans="1:12" s="104" customFormat="1" ht="15.75">
      <c r="A400" s="142"/>
      <c r="B400" s="142"/>
      <c r="C400" s="141"/>
      <c r="D400" s="141"/>
      <c r="E400" s="141"/>
      <c r="F400" s="141"/>
      <c r="G400" s="141"/>
      <c r="H400" s="141"/>
      <c r="L400" s="103"/>
    </row>
    <row r="401" spans="1:12" s="104" customFormat="1" ht="15.75">
      <c r="A401" s="142"/>
      <c r="B401" s="142"/>
      <c r="C401" s="141"/>
      <c r="D401" s="141"/>
      <c r="E401" s="141"/>
      <c r="F401" s="141"/>
      <c r="G401" s="141"/>
      <c r="H401" s="141"/>
      <c r="L401" s="103"/>
    </row>
    <row r="402" spans="1:12" s="104" customFormat="1" ht="15.75">
      <c r="A402" s="142"/>
      <c r="B402" s="142"/>
      <c r="C402" s="141"/>
      <c r="D402" s="141"/>
      <c r="E402" s="141"/>
      <c r="F402" s="141"/>
      <c r="G402" s="141"/>
      <c r="H402" s="141"/>
      <c r="L402" s="103"/>
    </row>
    <row r="403" spans="1:12" s="104" customFormat="1" ht="15.75">
      <c r="A403" s="142"/>
      <c r="B403" s="142"/>
      <c r="C403" s="141"/>
      <c r="D403" s="141"/>
      <c r="E403" s="141"/>
      <c r="F403" s="141"/>
      <c r="G403" s="141"/>
      <c r="H403" s="141"/>
      <c r="L403" s="103"/>
    </row>
    <row r="404" spans="1:12" s="104" customFormat="1" ht="15.75">
      <c r="A404" s="142"/>
      <c r="B404" s="142"/>
      <c r="C404" s="141"/>
      <c r="D404" s="141"/>
      <c r="E404" s="141"/>
      <c r="F404" s="141"/>
      <c r="G404" s="141"/>
      <c r="H404" s="141"/>
      <c r="L404" s="103"/>
    </row>
    <row r="405" spans="1:12" s="104" customFormat="1" ht="15.75">
      <c r="A405" s="142"/>
      <c r="B405" s="142"/>
      <c r="C405" s="141"/>
      <c r="D405" s="141"/>
      <c r="E405" s="141"/>
      <c r="F405" s="141"/>
      <c r="G405" s="141"/>
      <c r="H405" s="141"/>
      <c r="L405" s="103"/>
    </row>
    <row r="406" spans="1:12" s="104" customFormat="1" ht="15.75">
      <c r="A406" s="142"/>
      <c r="B406" s="142"/>
      <c r="C406" s="141"/>
      <c r="D406" s="141"/>
      <c r="E406" s="141"/>
      <c r="F406" s="141"/>
      <c r="G406" s="141"/>
      <c r="H406" s="141"/>
      <c r="L406" s="103"/>
    </row>
    <row r="407" spans="1:12" s="104" customFormat="1" ht="15.75">
      <c r="A407" s="142"/>
      <c r="B407" s="142"/>
      <c r="C407" s="141"/>
      <c r="D407" s="141"/>
      <c r="E407" s="141"/>
      <c r="F407" s="141"/>
      <c r="G407" s="141"/>
      <c r="H407" s="141"/>
      <c r="L407" s="103"/>
    </row>
    <row r="408" spans="1:12" s="104" customFormat="1" ht="15.75">
      <c r="A408" s="142"/>
      <c r="B408" s="142"/>
      <c r="C408" s="141"/>
      <c r="D408" s="141"/>
      <c r="E408" s="141"/>
      <c r="F408" s="141"/>
      <c r="G408" s="141"/>
      <c r="H408" s="141"/>
      <c r="L408" s="103"/>
    </row>
    <row r="409" spans="1:12" s="104" customFormat="1" ht="15.75">
      <c r="A409" s="142"/>
      <c r="B409" s="142"/>
      <c r="C409" s="141"/>
      <c r="D409" s="141"/>
      <c r="E409" s="141"/>
      <c r="F409" s="141"/>
      <c r="G409" s="141"/>
      <c r="H409" s="141"/>
      <c r="L409" s="103"/>
    </row>
    <row r="410" spans="1:12" s="104" customFormat="1" ht="15.75">
      <c r="A410" s="142"/>
      <c r="B410" s="142"/>
      <c r="C410" s="141"/>
      <c r="D410" s="141"/>
      <c r="E410" s="141"/>
      <c r="F410" s="141"/>
      <c r="G410" s="141"/>
      <c r="H410" s="141"/>
      <c r="L410" s="103"/>
    </row>
    <row r="411" spans="1:12" s="104" customFormat="1" ht="15.75">
      <c r="A411" s="142"/>
      <c r="B411" s="142"/>
      <c r="C411" s="141"/>
      <c r="D411" s="141"/>
      <c r="E411" s="141"/>
      <c r="F411" s="141"/>
      <c r="G411" s="141"/>
      <c r="H411" s="141"/>
      <c r="L411" s="103"/>
    </row>
    <row r="412" spans="1:12" s="104" customFormat="1" ht="15.75">
      <c r="A412" s="142"/>
      <c r="B412" s="142"/>
      <c r="C412" s="141"/>
      <c r="D412" s="141"/>
      <c r="E412" s="141"/>
      <c r="F412" s="141"/>
      <c r="G412" s="141"/>
      <c r="H412" s="141"/>
      <c r="L412" s="103"/>
    </row>
    <row r="413" spans="1:12" s="104" customFormat="1" ht="15.75">
      <c r="A413" s="142"/>
      <c r="B413" s="142"/>
      <c r="C413" s="141"/>
      <c r="D413" s="141"/>
      <c r="E413" s="141"/>
      <c r="F413" s="141"/>
      <c r="G413" s="141"/>
      <c r="H413" s="141"/>
      <c r="L413" s="103"/>
    </row>
    <row r="414" spans="1:12" s="104" customFormat="1" ht="15.75">
      <c r="A414" s="142"/>
      <c r="B414" s="142"/>
      <c r="C414" s="141"/>
      <c r="D414" s="141"/>
      <c r="E414" s="141"/>
      <c r="F414" s="141"/>
      <c r="G414" s="141"/>
      <c r="H414" s="141"/>
      <c r="L414" s="103"/>
    </row>
    <row r="415" spans="1:12" s="104" customFormat="1" ht="15.75">
      <c r="A415" s="142"/>
      <c r="B415" s="142"/>
      <c r="C415" s="141"/>
      <c r="D415" s="141"/>
      <c r="E415" s="141"/>
      <c r="F415" s="141"/>
      <c r="G415" s="141"/>
      <c r="H415" s="141"/>
      <c r="L415" s="103"/>
    </row>
    <row r="416" spans="1:12" s="104" customFormat="1" ht="15.75">
      <c r="A416" s="142"/>
      <c r="B416" s="142"/>
      <c r="C416" s="141"/>
      <c r="D416" s="141"/>
      <c r="E416" s="141"/>
      <c r="F416" s="141"/>
      <c r="G416" s="141"/>
      <c r="H416" s="141"/>
      <c r="L416" s="103"/>
    </row>
    <row r="417" spans="1:12" s="104" customFormat="1" ht="15.75">
      <c r="A417" s="142"/>
      <c r="B417" s="142"/>
      <c r="C417" s="141"/>
      <c r="D417" s="141"/>
      <c r="E417" s="141"/>
      <c r="F417" s="141"/>
      <c r="G417" s="141"/>
      <c r="H417" s="141"/>
      <c r="L417" s="103"/>
    </row>
    <row r="418" spans="1:12" s="104" customFormat="1" ht="15.75">
      <c r="A418" s="142"/>
      <c r="B418" s="142"/>
      <c r="C418" s="141"/>
      <c r="D418" s="141"/>
      <c r="E418" s="141"/>
      <c r="F418" s="141"/>
      <c r="G418" s="141"/>
      <c r="H418" s="141"/>
      <c r="L418" s="103"/>
    </row>
    <row r="419" spans="1:12" s="104" customFormat="1" ht="15.75">
      <c r="A419" s="142"/>
      <c r="B419" s="142"/>
      <c r="C419" s="141"/>
      <c r="D419" s="141"/>
      <c r="E419" s="141"/>
      <c r="F419" s="141"/>
      <c r="G419" s="141"/>
      <c r="H419" s="141"/>
      <c r="L419" s="103"/>
    </row>
    <row r="420" spans="1:12" s="104" customFormat="1" ht="15.75">
      <c r="A420" s="142"/>
      <c r="B420" s="142"/>
      <c r="C420" s="141"/>
      <c r="D420" s="141"/>
      <c r="E420" s="141"/>
      <c r="F420" s="141"/>
      <c r="G420" s="141"/>
      <c r="H420" s="141"/>
      <c r="L420" s="103"/>
    </row>
    <row r="421" spans="1:12" s="104" customFormat="1" ht="15.75">
      <c r="A421" s="142"/>
      <c r="B421" s="142"/>
      <c r="C421" s="141"/>
      <c r="D421" s="141"/>
      <c r="E421" s="141"/>
      <c r="F421" s="141"/>
      <c r="G421" s="141"/>
      <c r="H421" s="141"/>
      <c r="L421" s="103"/>
    </row>
    <row r="422" spans="1:12" s="104" customFormat="1" ht="15.75">
      <c r="A422" s="142"/>
      <c r="B422" s="142"/>
      <c r="C422" s="141"/>
      <c r="D422" s="141"/>
      <c r="E422" s="141"/>
      <c r="F422" s="141"/>
      <c r="G422" s="141"/>
      <c r="H422" s="141"/>
      <c r="L422" s="103"/>
    </row>
    <row r="423" spans="1:12" s="104" customFormat="1" ht="15.75">
      <c r="A423" s="142"/>
      <c r="B423" s="142"/>
      <c r="C423" s="141"/>
      <c r="D423" s="141"/>
      <c r="E423" s="141"/>
      <c r="F423" s="141"/>
      <c r="G423" s="141"/>
      <c r="H423" s="141"/>
      <c r="L423" s="103"/>
    </row>
    <row r="424" spans="1:12" s="104" customFormat="1" ht="15.75">
      <c r="A424" s="142"/>
      <c r="B424" s="142"/>
      <c r="C424" s="141"/>
      <c r="D424" s="141"/>
      <c r="E424" s="141"/>
      <c r="F424" s="141"/>
      <c r="G424" s="141"/>
      <c r="H424" s="141"/>
      <c r="L424" s="103"/>
    </row>
    <row r="425" spans="1:12" s="104" customFormat="1" ht="15.75">
      <c r="A425" s="142"/>
      <c r="B425" s="142"/>
      <c r="C425" s="141"/>
      <c r="D425" s="141"/>
      <c r="E425" s="141"/>
      <c r="F425" s="141"/>
      <c r="G425" s="141"/>
      <c r="H425" s="141"/>
      <c r="L425" s="103"/>
    </row>
    <row r="426" spans="1:12" s="104" customFormat="1" ht="15.75">
      <c r="A426" s="142"/>
      <c r="B426" s="142"/>
      <c r="C426" s="141"/>
      <c r="D426" s="141"/>
      <c r="E426" s="141"/>
      <c r="F426" s="141"/>
      <c r="G426" s="141"/>
      <c r="H426" s="141"/>
      <c r="L426" s="103"/>
    </row>
    <row r="427" spans="1:12" s="104" customFormat="1" ht="15.75">
      <c r="A427" s="142"/>
      <c r="B427" s="142"/>
      <c r="C427" s="141"/>
      <c r="D427" s="141"/>
      <c r="E427" s="141"/>
      <c r="F427" s="141"/>
      <c r="G427" s="141"/>
      <c r="H427" s="141"/>
      <c r="L427" s="103"/>
    </row>
    <row r="428" spans="1:12" s="104" customFormat="1" ht="15.75">
      <c r="A428" s="142"/>
      <c r="B428" s="142"/>
      <c r="C428" s="141"/>
      <c r="D428" s="141"/>
      <c r="E428" s="141"/>
      <c r="F428" s="141"/>
      <c r="G428" s="141"/>
      <c r="H428" s="141"/>
      <c r="L428" s="103"/>
    </row>
    <row r="429" spans="1:12" s="104" customFormat="1" ht="15.75">
      <c r="A429" s="142"/>
      <c r="B429" s="142"/>
      <c r="C429" s="141"/>
      <c r="D429" s="141"/>
      <c r="E429" s="141"/>
      <c r="F429" s="141"/>
      <c r="G429" s="141"/>
      <c r="H429" s="141"/>
      <c r="L429" s="103"/>
    </row>
    <row r="430" spans="1:12" s="104" customFormat="1" ht="15.75">
      <c r="A430" s="142"/>
      <c r="B430" s="142"/>
      <c r="C430" s="141"/>
      <c r="D430" s="141"/>
      <c r="E430" s="141"/>
      <c r="F430" s="141"/>
      <c r="G430" s="141"/>
      <c r="H430" s="141"/>
      <c r="L430" s="103"/>
    </row>
    <row r="431" spans="1:12" s="104" customFormat="1" ht="15.75">
      <c r="A431" s="117"/>
      <c r="B431" s="117"/>
      <c r="C431" s="141"/>
      <c r="D431" s="141"/>
      <c r="E431" s="141"/>
      <c r="F431" s="141"/>
      <c r="G431" s="141"/>
      <c r="H431" s="141"/>
      <c r="L431" s="103"/>
    </row>
    <row r="432" spans="1:12" s="104" customFormat="1" ht="15.75">
      <c r="A432" s="117"/>
      <c r="B432" s="117"/>
      <c r="C432" s="141"/>
      <c r="D432" s="141"/>
      <c r="E432" s="141"/>
      <c r="F432" s="141"/>
      <c r="G432" s="141"/>
      <c r="H432" s="141"/>
      <c r="L432" s="103"/>
    </row>
    <row r="433" spans="1:12" s="104" customFormat="1" ht="15.75">
      <c r="A433" s="117"/>
      <c r="B433" s="117"/>
      <c r="C433" s="141"/>
      <c r="D433" s="141"/>
      <c r="E433" s="141"/>
      <c r="F433" s="141"/>
      <c r="G433" s="141"/>
      <c r="H433" s="141"/>
      <c r="L433" s="103"/>
    </row>
    <row r="434" spans="1:12" s="104" customFormat="1" ht="15.75">
      <c r="A434" s="117"/>
      <c r="B434" s="117"/>
      <c r="C434" s="141"/>
      <c r="D434" s="141"/>
      <c r="E434" s="141"/>
      <c r="F434" s="141"/>
      <c r="G434" s="141"/>
      <c r="H434" s="141"/>
      <c r="L434" s="103"/>
    </row>
    <row r="435" spans="1:12" s="104" customFormat="1" ht="15.75">
      <c r="A435" s="117"/>
      <c r="B435" s="117"/>
      <c r="C435" s="141"/>
      <c r="D435" s="141"/>
      <c r="E435" s="141"/>
      <c r="F435" s="141"/>
      <c r="G435" s="141"/>
      <c r="H435" s="141"/>
      <c r="L435" s="103"/>
    </row>
    <row r="436" spans="1:12" s="104" customFormat="1" ht="15.75">
      <c r="A436" s="117"/>
      <c r="B436" s="117"/>
      <c r="C436" s="141"/>
      <c r="D436" s="141"/>
      <c r="E436" s="141"/>
      <c r="F436" s="141"/>
      <c r="G436" s="141"/>
      <c r="H436" s="141"/>
      <c r="L436" s="103"/>
    </row>
    <row r="437" spans="1:12" s="104" customFormat="1" ht="15.75">
      <c r="A437" s="117"/>
      <c r="B437" s="117"/>
      <c r="C437" s="141"/>
      <c r="D437" s="141"/>
      <c r="E437" s="141"/>
      <c r="F437" s="141"/>
      <c r="G437" s="141"/>
      <c r="H437" s="141"/>
      <c r="L437" s="103"/>
    </row>
    <row r="438" spans="1:12" s="104" customFormat="1" ht="15.75">
      <c r="A438" s="117"/>
      <c r="B438" s="117"/>
      <c r="C438" s="141"/>
      <c r="D438" s="141"/>
      <c r="E438" s="141"/>
      <c r="F438" s="141"/>
      <c r="G438" s="141"/>
      <c r="H438" s="141"/>
      <c r="L438" s="103"/>
    </row>
    <row r="439" spans="1:12" s="104" customFormat="1" ht="15.75">
      <c r="A439" s="117"/>
      <c r="B439" s="117"/>
      <c r="C439" s="141"/>
      <c r="D439" s="141"/>
      <c r="E439" s="141"/>
      <c r="F439" s="141"/>
      <c r="G439" s="141"/>
      <c r="H439" s="141"/>
      <c r="L439" s="103"/>
    </row>
    <row r="440" spans="1:12" s="104" customFormat="1" ht="15.75">
      <c r="A440" s="117"/>
      <c r="B440" s="117"/>
      <c r="C440" s="141"/>
      <c r="D440" s="141"/>
      <c r="E440" s="141"/>
      <c r="F440" s="141"/>
      <c r="G440" s="141"/>
      <c r="H440" s="141"/>
      <c r="L440" s="103"/>
    </row>
    <row r="441" spans="1:12" s="104" customFormat="1" ht="15.75">
      <c r="A441" s="117"/>
      <c r="B441" s="117"/>
      <c r="C441" s="141"/>
      <c r="D441" s="141"/>
      <c r="E441" s="141"/>
      <c r="F441" s="141"/>
      <c r="G441" s="141"/>
      <c r="H441" s="141"/>
      <c r="L441" s="103"/>
    </row>
    <row r="442" spans="1:12" s="104" customFormat="1" ht="15.75">
      <c r="A442" s="117"/>
      <c r="B442" s="117"/>
      <c r="C442" s="141"/>
      <c r="D442" s="141"/>
      <c r="E442" s="141"/>
      <c r="F442" s="141"/>
      <c r="G442" s="141"/>
      <c r="H442" s="141"/>
      <c r="L442" s="103"/>
    </row>
    <row r="443" spans="1:12" s="104" customFormat="1" ht="15.75">
      <c r="A443" s="117"/>
      <c r="B443" s="117"/>
      <c r="C443" s="141"/>
      <c r="D443" s="141"/>
      <c r="E443" s="141"/>
      <c r="F443" s="141"/>
      <c r="G443" s="141"/>
      <c r="H443" s="141"/>
      <c r="L443" s="103"/>
    </row>
    <row r="444" spans="1:12" s="104" customFormat="1" ht="15.75">
      <c r="A444" s="117"/>
      <c r="B444" s="117"/>
      <c r="C444" s="141"/>
      <c r="D444" s="141"/>
      <c r="E444" s="141"/>
      <c r="F444" s="141"/>
      <c r="G444" s="141"/>
      <c r="H444" s="141"/>
      <c r="L444" s="103"/>
    </row>
    <row r="445" spans="1:12" s="104" customFormat="1" ht="15.75">
      <c r="A445" s="117"/>
      <c r="B445" s="117"/>
      <c r="C445" s="141"/>
      <c r="D445" s="141"/>
      <c r="E445" s="141"/>
      <c r="F445" s="141"/>
      <c r="G445" s="141"/>
      <c r="H445" s="141"/>
      <c r="L445" s="103"/>
    </row>
    <row r="446" spans="1:12" s="104" customFormat="1" ht="15.75">
      <c r="A446" s="117"/>
      <c r="B446" s="117"/>
      <c r="C446" s="141"/>
      <c r="D446" s="141"/>
      <c r="E446" s="141"/>
      <c r="F446" s="141"/>
      <c r="G446" s="141"/>
      <c r="H446" s="141"/>
      <c r="L446" s="103"/>
    </row>
    <row r="447" spans="1:12" s="104" customFormat="1" ht="15.75">
      <c r="A447" s="117"/>
      <c r="B447" s="117"/>
      <c r="C447" s="141"/>
      <c r="D447" s="141"/>
      <c r="E447" s="141"/>
      <c r="F447" s="141"/>
      <c r="G447" s="141"/>
      <c r="H447" s="141"/>
      <c r="L447" s="103"/>
    </row>
    <row r="448" spans="1:12" s="104" customFormat="1" ht="15.75">
      <c r="A448" s="117"/>
      <c r="B448" s="117"/>
      <c r="C448" s="141"/>
      <c r="D448" s="141"/>
      <c r="E448" s="141"/>
      <c r="F448" s="141"/>
      <c r="G448" s="141"/>
      <c r="H448" s="141"/>
      <c r="L448" s="103"/>
    </row>
    <row r="449" spans="1:12" s="104" customFormat="1" ht="15.75">
      <c r="A449" s="117"/>
      <c r="B449" s="117"/>
      <c r="C449" s="141"/>
      <c r="D449" s="141"/>
      <c r="E449" s="141"/>
      <c r="F449" s="141"/>
      <c r="G449" s="141"/>
      <c r="H449" s="141"/>
      <c r="L449" s="103"/>
    </row>
    <row r="450" spans="1:12" s="104" customFormat="1" ht="15.75">
      <c r="A450" s="117"/>
      <c r="B450" s="117"/>
      <c r="C450" s="141"/>
      <c r="D450" s="141"/>
      <c r="E450" s="141"/>
      <c r="F450" s="141"/>
      <c r="G450" s="141"/>
      <c r="H450" s="141"/>
      <c r="L450" s="103"/>
    </row>
    <row r="451" spans="1:12" s="104" customFormat="1" ht="15.75">
      <c r="A451" s="117"/>
      <c r="B451" s="117"/>
      <c r="C451" s="141"/>
      <c r="D451" s="141"/>
      <c r="E451" s="141"/>
      <c r="F451" s="141"/>
      <c r="G451" s="141"/>
      <c r="H451" s="141"/>
      <c r="L451" s="103"/>
    </row>
    <row r="452" spans="1:12" s="104" customFormat="1" ht="15.75">
      <c r="A452" s="117"/>
      <c r="B452" s="117"/>
      <c r="C452" s="141"/>
      <c r="D452" s="141"/>
      <c r="E452" s="141"/>
      <c r="F452" s="141"/>
      <c r="G452" s="141"/>
      <c r="H452" s="141"/>
      <c r="L452" s="103"/>
    </row>
    <row r="453" spans="1:12" s="104" customFormat="1" ht="15.75">
      <c r="A453" s="117"/>
      <c r="B453" s="117"/>
      <c r="C453" s="141"/>
      <c r="D453" s="141"/>
      <c r="E453" s="141"/>
      <c r="F453" s="141"/>
      <c r="G453" s="141"/>
      <c r="H453" s="141"/>
      <c r="L453" s="103"/>
    </row>
    <row r="454" spans="1:12" s="104" customFormat="1" ht="15.75">
      <c r="A454" s="117"/>
      <c r="B454" s="117"/>
      <c r="C454" s="141"/>
      <c r="D454" s="141"/>
      <c r="E454" s="141"/>
      <c r="F454" s="141"/>
      <c r="G454" s="141"/>
      <c r="H454" s="141"/>
      <c r="L454" s="103"/>
    </row>
    <row r="455" spans="1:12" s="104" customFormat="1" ht="15.75">
      <c r="A455" s="117"/>
      <c r="B455" s="117"/>
      <c r="C455" s="141"/>
      <c r="D455" s="141"/>
      <c r="E455" s="141"/>
      <c r="F455" s="141"/>
      <c r="G455" s="141"/>
      <c r="H455" s="141"/>
      <c r="L455" s="103"/>
    </row>
    <row r="456" spans="1:12" s="104" customFormat="1" ht="15.75">
      <c r="A456" s="117"/>
      <c r="B456" s="117"/>
      <c r="C456" s="141"/>
      <c r="D456" s="141"/>
      <c r="E456" s="141"/>
      <c r="F456" s="141"/>
      <c r="G456" s="141"/>
      <c r="H456" s="141"/>
      <c r="L456" s="103"/>
    </row>
    <row r="457" spans="1:12" s="104" customFormat="1" ht="15.75">
      <c r="A457" s="117"/>
      <c r="B457" s="117"/>
      <c r="C457" s="141"/>
      <c r="D457" s="141"/>
      <c r="E457" s="141"/>
      <c r="F457" s="141"/>
      <c r="G457" s="141"/>
      <c r="H457" s="141"/>
      <c r="L457" s="103"/>
    </row>
    <row r="458" spans="1:12" s="104" customFormat="1" ht="15.75">
      <c r="A458" s="117"/>
      <c r="B458" s="117"/>
      <c r="C458" s="141"/>
      <c r="D458" s="141"/>
      <c r="E458" s="141"/>
      <c r="F458" s="141"/>
      <c r="G458" s="141"/>
      <c r="H458" s="141"/>
      <c r="L458" s="103"/>
    </row>
    <row r="459" spans="1:12" s="104" customFormat="1" ht="15.75">
      <c r="A459" s="117"/>
      <c r="B459" s="117"/>
      <c r="C459" s="141"/>
      <c r="D459" s="141"/>
      <c r="E459" s="141"/>
      <c r="F459" s="141"/>
      <c r="G459" s="141"/>
      <c r="H459" s="141"/>
      <c r="L459" s="103"/>
    </row>
    <row r="460" spans="1:12" s="104" customFormat="1" ht="15.75">
      <c r="A460" s="117"/>
      <c r="B460" s="117"/>
      <c r="C460" s="141"/>
      <c r="D460" s="141"/>
      <c r="E460" s="141"/>
      <c r="F460" s="141"/>
      <c r="G460" s="141"/>
      <c r="H460" s="141"/>
      <c r="L460" s="103"/>
    </row>
    <row r="461" spans="1:12" s="104" customFormat="1" ht="15.75">
      <c r="A461" s="117"/>
      <c r="B461" s="117"/>
      <c r="C461" s="141"/>
      <c r="D461" s="141"/>
      <c r="E461" s="141"/>
      <c r="F461" s="141"/>
      <c r="G461" s="141"/>
      <c r="H461" s="141"/>
      <c r="L461" s="103"/>
    </row>
    <row r="462" spans="1:12" s="104" customFormat="1" ht="15.75">
      <c r="A462" s="117"/>
      <c r="B462" s="117"/>
      <c r="C462" s="141"/>
      <c r="D462" s="141"/>
      <c r="E462" s="141"/>
      <c r="F462" s="141"/>
      <c r="G462" s="141"/>
      <c r="H462" s="141"/>
      <c r="L462" s="103"/>
    </row>
    <row r="463" spans="1:12" s="104" customFormat="1" ht="15.75">
      <c r="A463" s="117"/>
      <c r="B463" s="117"/>
      <c r="C463" s="141"/>
      <c r="D463" s="141"/>
      <c r="E463" s="141"/>
      <c r="F463" s="141"/>
      <c r="G463" s="141"/>
      <c r="H463" s="141"/>
      <c r="L463" s="103"/>
    </row>
    <row r="464" spans="1:12" s="104" customFormat="1" ht="15.75">
      <c r="A464" s="117"/>
      <c r="B464" s="117"/>
      <c r="C464" s="141"/>
      <c r="D464" s="141"/>
      <c r="E464" s="141"/>
      <c r="F464" s="141"/>
      <c r="G464" s="141"/>
      <c r="H464" s="141"/>
      <c r="L464" s="103"/>
    </row>
    <row r="465" spans="1:12" s="104" customFormat="1" ht="15.75">
      <c r="A465" s="117"/>
      <c r="B465" s="117"/>
      <c r="C465" s="141"/>
      <c r="D465" s="141"/>
      <c r="E465" s="141"/>
      <c r="F465" s="141"/>
      <c r="G465" s="141"/>
      <c r="H465" s="141"/>
      <c r="L465" s="103"/>
    </row>
    <row r="466" spans="1:12" s="104" customFormat="1" ht="15.75">
      <c r="A466" s="117"/>
      <c r="B466" s="117"/>
      <c r="C466" s="141"/>
      <c r="D466" s="141"/>
      <c r="E466" s="141"/>
      <c r="F466" s="141"/>
      <c r="G466" s="141"/>
      <c r="H466" s="141"/>
      <c r="L466" s="103"/>
    </row>
    <row r="467" spans="1:12" s="104" customFormat="1" ht="15.75">
      <c r="A467" s="117"/>
      <c r="B467" s="117"/>
      <c r="C467" s="141"/>
      <c r="D467" s="141"/>
      <c r="E467" s="141"/>
      <c r="F467" s="141"/>
      <c r="G467" s="141"/>
      <c r="H467" s="141"/>
      <c r="L467" s="103"/>
    </row>
    <row r="468" spans="1:12" s="104" customFormat="1" ht="15.75">
      <c r="A468" s="117"/>
      <c r="B468" s="117"/>
      <c r="C468" s="141"/>
      <c r="D468" s="141"/>
      <c r="E468" s="141"/>
      <c r="F468" s="141"/>
      <c r="G468" s="141"/>
      <c r="H468" s="141"/>
      <c r="L468" s="103"/>
    </row>
    <row r="469" spans="1:12" s="104" customFormat="1" ht="15.75">
      <c r="A469" s="117"/>
      <c r="B469" s="117"/>
      <c r="C469" s="141"/>
      <c r="D469" s="141"/>
      <c r="E469" s="141"/>
      <c r="F469" s="141"/>
      <c r="G469" s="141"/>
      <c r="H469" s="141"/>
      <c r="L469" s="103"/>
    </row>
    <row r="470" spans="1:12" s="104" customFormat="1" ht="15.75">
      <c r="A470" s="117"/>
      <c r="B470" s="117"/>
      <c r="C470" s="141"/>
      <c r="D470" s="141"/>
      <c r="E470" s="141"/>
      <c r="F470" s="141"/>
      <c r="G470" s="141"/>
      <c r="H470" s="141"/>
      <c r="L470" s="103"/>
    </row>
    <row r="471" spans="1:12" s="104" customFormat="1" ht="15.75">
      <c r="A471" s="117"/>
      <c r="B471" s="117"/>
      <c r="C471" s="141"/>
      <c r="D471" s="141"/>
      <c r="E471" s="141"/>
      <c r="F471" s="141"/>
      <c r="G471" s="141"/>
      <c r="H471" s="141"/>
      <c r="L471" s="103"/>
    </row>
    <row r="472" spans="1:12" s="104" customFormat="1" ht="15.75">
      <c r="A472" s="117"/>
      <c r="B472" s="117"/>
      <c r="C472" s="141"/>
      <c r="D472" s="141"/>
      <c r="E472" s="141"/>
      <c r="F472" s="141"/>
      <c r="G472" s="141"/>
      <c r="H472" s="141"/>
      <c r="L472" s="103"/>
    </row>
    <row r="473" spans="1:12" s="104" customFormat="1" ht="15.75">
      <c r="A473" s="117"/>
      <c r="B473" s="117"/>
      <c r="C473" s="141"/>
      <c r="D473" s="141"/>
      <c r="E473" s="141"/>
      <c r="F473" s="141"/>
      <c r="G473" s="141"/>
      <c r="H473" s="141"/>
      <c r="L473" s="103"/>
    </row>
    <row r="474" spans="1:12" s="104" customFormat="1" ht="15.75">
      <c r="A474" s="117"/>
      <c r="B474" s="117"/>
      <c r="C474" s="141"/>
      <c r="D474" s="141"/>
      <c r="E474" s="141"/>
      <c r="F474" s="141"/>
      <c r="G474" s="141"/>
      <c r="H474" s="141"/>
      <c r="L474" s="103"/>
    </row>
    <row r="475" spans="1:12" s="104" customFormat="1" ht="15.75">
      <c r="A475" s="117"/>
      <c r="B475" s="117"/>
      <c r="C475" s="141"/>
      <c r="D475" s="141"/>
      <c r="E475" s="141"/>
      <c r="F475" s="141"/>
      <c r="G475" s="141"/>
      <c r="H475" s="141"/>
      <c r="L475" s="103"/>
    </row>
    <row r="476" spans="1:12" s="104" customFormat="1" ht="15.75">
      <c r="A476" s="117"/>
      <c r="B476" s="117"/>
      <c r="C476" s="141"/>
      <c r="D476" s="141"/>
      <c r="E476" s="141"/>
      <c r="F476" s="141"/>
      <c r="G476" s="141"/>
      <c r="H476" s="141"/>
      <c r="L476" s="103"/>
    </row>
    <row r="477" spans="1:12" s="104" customFormat="1" ht="15.75">
      <c r="A477" s="117"/>
      <c r="B477" s="117"/>
      <c r="C477" s="141"/>
      <c r="D477" s="141"/>
      <c r="E477" s="141"/>
      <c r="F477" s="141"/>
      <c r="G477" s="141"/>
      <c r="H477" s="141"/>
      <c r="L477" s="103"/>
    </row>
    <row r="478" spans="1:12" s="104" customFormat="1" ht="15.75">
      <c r="A478" s="117"/>
      <c r="B478" s="117"/>
      <c r="C478" s="141"/>
      <c r="D478" s="141"/>
      <c r="E478" s="141"/>
      <c r="F478" s="141"/>
      <c r="G478" s="141"/>
      <c r="H478" s="141"/>
      <c r="L478" s="103"/>
    </row>
    <row r="479" spans="1:12" s="104" customFormat="1" ht="15.75">
      <c r="A479" s="117"/>
      <c r="B479" s="117"/>
      <c r="C479" s="141"/>
      <c r="D479" s="141"/>
      <c r="E479" s="141"/>
      <c r="F479" s="141"/>
      <c r="G479" s="141"/>
      <c r="H479" s="141"/>
      <c r="L479" s="103"/>
    </row>
    <row r="480" spans="1:12" s="104" customFormat="1" ht="15.75">
      <c r="A480" s="117"/>
      <c r="B480" s="117"/>
      <c r="C480" s="141"/>
      <c r="D480" s="141"/>
      <c r="E480" s="141"/>
      <c r="F480" s="141"/>
      <c r="G480" s="141"/>
      <c r="H480" s="141"/>
      <c r="L480" s="103"/>
    </row>
    <row r="481" spans="1:12" s="104" customFormat="1" ht="15.75">
      <c r="A481" s="117"/>
      <c r="B481" s="117"/>
      <c r="C481" s="141"/>
      <c r="D481" s="141"/>
      <c r="E481" s="141"/>
      <c r="F481" s="141"/>
      <c r="G481" s="141"/>
      <c r="H481" s="141"/>
      <c r="L481" s="103"/>
    </row>
    <row r="482" spans="1:12" s="104" customFormat="1" ht="15.75">
      <c r="A482" s="117"/>
      <c r="B482" s="117"/>
      <c r="C482" s="141"/>
      <c r="D482" s="141"/>
      <c r="E482" s="141"/>
      <c r="F482" s="141"/>
      <c r="G482" s="141"/>
      <c r="H482" s="141"/>
      <c r="L482" s="103"/>
    </row>
    <row r="483" spans="1:12" s="104" customFormat="1" ht="15.75">
      <c r="A483" s="117"/>
      <c r="B483" s="117"/>
      <c r="C483" s="141"/>
      <c r="D483" s="141"/>
      <c r="E483" s="141"/>
      <c r="F483" s="141"/>
      <c r="G483" s="141"/>
      <c r="H483" s="141"/>
      <c r="L483" s="103"/>
    </row>
    <row r="484" spans="1:12" s="104" customFormat="1" ht="15.75">
      <c r="A484" s="117"/>
      <c r="B484" s="117"/>
      <c r="C484" s="141"/>
      <c r="D484" s="141"/>
      <c r="E484" s="141"/>
      <c r="F484" s="141"/>
      <c r="G484" s="141"/>
      <c r="H484" s="141"/>
      <c r="L484" s="103"/>
    </row>
    <row r="485" spans="1:12" s="104" customFormat="1" ht="15.75">
      <c r="A485" s="117"/>
      <c r="B485" s="117"/>
      <c r="C485" s="141"/>
      <c r="D485" s="141"/>
      <c r="E485" s="141"/>
      <c r="F485" s="141"/>
      <c r="G485" s="141"/>
      <c r="H485" s="141"/>
      <c r="L485" s="103"/>
    </row>
    <row r="486" spans="1:12" s="104" customFormat="1" ht="15.75">
      <c r="A486" s="117"/>
      <c r="B486" s="117"/>
      <c r="C486" s="141"/>
      <c r="D486" s="141"/>
      <c r="E486" s="141"/>
      <c r="F486" s="141"/>
      <c r="G486" s="141"/>
      <c r="H486" s="141"/>
      <c r="L486" s="103"/>
    </row>
    <row r="487" spans="1:12" s="104" customFormat="1" ht="15.75">
      <c r="A487" s="117"/>
      <c r="B487" s="117"/>
      <c r="C487" s="141"/>
      <c r="D487" s="141"/>
      <c r="E487" s="141"/>
      <c r="F487" s="141"/>
      <c r="G487" s="141"/>
      <c r="H487" s="141"/>
      <c r="L487" s="103"/>
    </row>
    <row r="488" spans="1:12" s="104" customFormat="1" ht="15.75">
      <c r="A488" s="117"/>
      <c r="B488" s="117"/>
      <c r="C488" s="141"/>
      <c r="D488" s="141"/>
      <c r="E488" s="141"/>
      <c r="F488" s="141"/>
      <c r="G488" s="141"/>
      <c r="H488" s="141"/>
      <c r="L488" s="103"/>
    </row>
    <row r="489" spans="1:12" s="104" customFormat="1" ht="15.75">
      <c r="A489" s="117"/>
      <c r="B489" s="117"/>
      <c r="C489" s="141"/>
      <c r="D489" s="141"/>
      <c r="E489" s="141"/>
      <c r="F489" s="141"/>
      <c r="G489" s="141"/>
      <c r="H489" s="141"/>
      <c r="L489" s="103"/>
    </row>
    <row r="490" spans="1:12" s="104" customFormat="1" ht="15.75">
      <c r="A490" s="117"/>
      <c r="B490" s="117"/>
      <c r="C490" s="141"/>
      <c r="D490" s="141"/>
      <c r="E490" s="141"/>
      <c r="F490" s="141"/>
      <c r="G490" s="141"/>
      <c r="H490" s="141"/>
      <c r="L490" s="103"/>
    </row>
    <row r="491" spans="1:12" s="104" customFormat="1" ht="15.75">
      <c r="A491" s="117"/>
      <c r="B491" s="117"/>
      <c r="C491" s="141"/>
      <c r="D491" s="141"/>
      <c r="E491" s="141"/>
      <c r="F491" s="141"/>
      <c r="G491" s="141"/>
      <c r="H491" s="141"/>
      <c r="L491" s="103"/>
    </row>
    <row r="492" spans="1:12" s="104" customFormat="1" ht="15.75">
      <c r="A492" s="117"/>
      <c r="B492" s="117"/>
      <c r="C492" s="141"/>
      <c r="D492" s="141"/>
      <c r="E492" s="141"/>
      <c r="F492" s="141"/>
      <c r="G492" s="141"/>
      <c r="H492" s="141"/>
      <c r="L492" s="103"/>
    </row>
    <row r="493" spans="1:12" s="104" customFormat="1" ht="15.75">
      <c r="A493" s="117"/>
      <c r="B493" s="117"/>
      <c r="C493" s="141"/>
      <c r="D493" s="141"/>
      <c r="E493" s="141"/>
      <c r="F493" s="141"/>
      <c r="G493" s="141"/>
      <c r="H493" s="141"/>
      <c r="L493" s="103"/>
    </row>
    <row r="494" spans="1:12" s="104" customFormat="1" ht="15.75">
      <c r="A494" s="117"/>
      <c r="B494" s="117"/>
      <c r="C494" s="141"/>
      <c r="D494" s="141"/>
      <c r="E494" s="141"/>
      <c r="F494" s="141"/>
      <c r="G494" s="141"/>
      <c r="H494" s="141"/>
      <c r="L494" s="103"/>
    </row>
    <row r="495" spans="1:12" s="104" customFormat="1" ht="15.75">
      <c r="A495" s="117"/>
      <c r="B495" s="117"/>
      <c r="C495" s="141"/>
      <c r="D495" s="141"/>
      <c r="E495" s="141"/>
      <c r="F495" s="141"/>
      <c r="G495" s="141"/>
      <c r="H495" s="141"/>
      <c r="L495" s="103"/>
    </row>
    <row r="496" spans="1:12" s="104" customFormat="1" ht="15.75">
      <c r="A496" s="117"/>
      <c r="B496" s="117"/>
      <c r="C496" s="141"/>
      <c r="D496" s="141"/>
      <c r="E496" s="141"/>
      <c r="F496" s="141"/>
      <c r="G496" s="141"/>
      <c r="H496" s="141"/>
      <c r="L496" s="103"/>
    </row>
    <row r="497" spans="1:12" s="104" customFormat="1" ht="15.75">
      <c r="A497" s="117"/>
      <c r="B497" s="117"/>
      <c r="C497" s="141"/>
      <c r="D497" s="141"/>
      <c r="E497" s="141"/>
      <c r="F497" s="141"/>
      <c r="G497" s="141"/>
      <c r="H497" s="141"/>
      <c r="L497" s="103"/>
    </row>
    <row r="498" spans="1:12" s="104" customFormat="1" ht="15.75">
      <c r="A498" s="117"/>
      <c r="B498" s="117"/>
      <c r="C498" s="141"/>
      <c r="D498" s="141"/>
      <c r="E498" s="141"/>
      <c r="F498" s="141"/>
      <c r="G498" s="141"/>
      <c r="H498" s="141"/>
      <c r="L498" s="103"/>
    </row>
    <row r="499" spans="1:12" s="104" customFormat="1" ht="15.75">
      <c r="A499" s="117"/>
      <c r="B499" s="117"/>
      <c r="C499" s="141"/>
      <c r="D499" s="141"/>
      <c r="E499" s="141"/>
      <c r="F499" s="141"/>
      <c r="G499" s="141"/>
      <c r="H499" s="141"/>
      <c r="L499" s="103"/>
    </row>
    <row r="500" spans="1:12" s="104" customFormat="1" ht="15.75">
      <c r="A500" s="117"/>
      <c r="B500" s="117"/>
      <c r="C500" s="141"/>
      <c r="D500" s="141"/>
      <c r="E500" s="141"/>
      <c r="F500" s="141"/>
      <c r="G500" s="141"/>
      <c r="H500" s="141"/>
      <c r="L500" s="103"/>
    </row>
    <row r="501" spans="1:12" s="104" customFormat="1" ht="15.75">
      <c r="A501" s="117"/>
      <c r="B501" s="117"/>
      <c r="C501" s="141"/>
      <c r="D501" s="141"/>
      <c r="E501" s="141"/>
      <c r="F501" s="141"/>
      <c r="G501" s="141"/>
      <c r="H501" s="141"/>
      <c r="L501" s="103"/>
    </row>
    <row r="502" spans="1:12" s="104" customFormat="1" ht="15.75">
      <c r="A502" s="117"/>
      <c r="B502" s="117"/>
      <c r="C502" s="141"/>
      <c r="D502" s="141"/>
      <c r="E502" s="141"/>
      <c r="F502" s="141"/>
      <c r="G502" s="141"/>
      <c r="H502" s="141"/>
      <c r="L502" s="103"/>
    </row>
    <row r="503" spans="1:12" s="104" customFormat="1" ht="15.75">
      <c r="A503" s="117"/>
      <c r="B503" s="117"/>
      <c r="C503" s="141"/>
      <c r="D503" s="141"/>
      <c r="E503" s="141"/>
      <c r="F503" s="141"/>
      <c r="G503" s="141"/>
      <c r="H503" s="141"/>
      <c r="L503" s="103"/>
    </row>
    <row r="504" spans="1:12" s="104" customFormat="1" ht="15.75">
      <c r="A504" s="117"/>
      <c r="B504" s="117"/>
      <c r="C504" s="141"/>
      <c r="D504" s="141"/>
      <c r="E504" s="141"/>
      <c r="F504" s="141"/>
      <c r="G504" s="141"/>
      <c r="H504" s="141"/>
      <c r="L504" s="103"/>
    </row>
    <row r="505" spans="1:12" s="104" customFormat="1" ht="15.75">
      <c r="A505" s="117"/>
      <c r="B505" s="117"/>
      <c r="C505" s="141"/>
      <c r="D505" s="141"/>
      <c r="E505" s="141"/>
      <c r="F505" s="141"/>
      <c r="G505" s="141"/>
      <c r="H505" s="141"/>
      <c r="L505" s="103"/>
    </row>
    <row r="506" spans="1:12" s="104" customFormat="1" ht="15.75">
      <c r="A506" s="117"/>
      <c r="B506" s="117"/>
      <c r="C506" s="141"/>
      <c r="D506" s="141"/>
      <c r="E506" s="141"/>
      <c r="F506" s="141"/>
      <c r="G506" s="141"/>
      <c r="H506" s="141"/>
      <c r="L506" s="103"/>
    </row>
    <row r="507" spans="1:12" s="104" customFormat="1" ht="15.75">
      <c r="A507" s="117"/>
      <c r="B507" s="117"/>
      <c r="C507" s="141"/>
      <c r="D507" s="141"/>
      <c r="E507" s="141"/>
      <c r="F507" s="141"/>
      <c r="G507" s="141"/>
      <c r="H507" s="141"/>
      <c r="L507" s="103"/>
    </row>
    <row r="508" spans="1:12" s="104" customFormat="1" ht="15.75">
      <c r="A508" s="117"/>
      <c r="B508" s="117"/>
      <c r="C508" s="143"/>
      <c r="D508" s="143"/>
      <c r="E508" s="143"/>
      <c r="F508" s="143"/>
      <c r="G508" s="143"/>
      <c r="H508" s="143"/>
      <c r="L508" s="103"/>
    </row>
    <row r="509" spans="1:12" s="104" customFormat="1" ht="15.75">
      <c r="A509" s="117"/>
      <c r="B509" s="117"/>
      <c r="C509" s="143"/>
      <c r="D509" s="143"/>
      <c r="E509" s="143"/>
      <c r="F509" s="143"/>
      <c r="G509" s="143"/>
      <c r="H509" s="143"/>
      <c r="L509" s="103"/>
    </row>
    <row r="510" spans="1:12" s="104" customFormat="1" ht="15.75">
      <c r="A510" s="117"/>
      <c r="B510" s="117"/>
      <c r="C510" s="143"/>
      <c r="D510" s="143"/>
      <c r="E510" s="143"/>
      <c r="F510" s="143"/>
      <c r="G510" s="143"/>
      <c r="H510" s="143"/>
      <c r="L510" s="103"/>
    </row>
    <row r="511" spans="1:12" s="104" customFormat="1" ht="15.75">
      <c r="A511" s="117"/>
      <c r="B511" s="117"/>
      <c r="C511" s="143"/>
      <c r="D511" s="143"/>
      <c r="E511" s="143"/>
      <c r="F511" s="143"/>
      <c r="G511" s="143"/>
      <c r="H511" s="143"/>
      <c r="L511" s="103"/>
    </row>
    <row r="512" spans="1:12" s="104" customFormat="1" ht="15.75">
      <c r="A512" s="117"/>
      <c r="B512" s="117"/>
      <c r="C512" s="143"/>
      <c r="D512" s="143"/>
      <c r="E512" s="143"/>
      <c r="F512" s="143"/>
      <c r="G512" s="143"/>
      <c r="H512" s="143"/>
      <c r="L512" s="103"/>
    </row>
    <row r="513" spans="1:12" s="104" customFormat="1" ht="15.75">
      <c r="A513" s="117"/>
      <c r="B513" s="117"/>
      <c r="C513" s="143"/>
      <c r="D513" s="143"/>
      <c r="E513" s="143"/>
      <c r="F513" s="143"/>
      <c r="G513" s="143"/>
      <c r="H513" s="143"/>
      <c r="L513" s="103"/>
    </row>
    <row r="514" spans="1:12" s="104" customFormat="1" ht="15.75">
      <c r="A514" s="117"/>
      <c r="B514" s="117"/>
      <c r="C514" s="143"/>
      <c r="D514" s="143"/>
      <c r="E514" s="143"/>
      <c r="F514" s="143"/>
      <c r="G514" s="143"/>
      <c r="H514" s="143"/>
      <c r="L514" s="103"/>
    </row>
    <row r="515" spans="1:12" s="104" customFormat="1" ht="15.75">
      <c r="A515" s="117"/>
      <c r="B515" s="117"/>
      <c r="C515" s="143"/>
      <c r="D515" s="143"/>
      <c r="E515" s="143"/>
      <c r="F515" s="143"/>
      <c r="G515" s="143"/>
      <c r="H515" s="143"/>
      <c r="L515" s="103"/>
    </row>
    <row r="516" spans="1:12" s="104" customFormat="1" ht="15.75">
      <c r="A516" s="117"/>
      <c r="B516" s="117"/>
      <c r="C516" s="143"/>
      <c r="D516" s="143"/>
      <c r="E516" s="143"/>
      <c r="F516" s="143"/>
      <c r="G516" s="143"/>
      <c r="H516" s="143"/>
      <c r="L516" s="103"/>
    </row>
    <row r="517" spans="1:12" s="104" customFormat="1" ht="15.75">
      <c r="A517" s="117"/>
      <c r="B517" s="117"/>
      <c r="C517" s="143"/>
      <c r="D517" s="143"/>
      <c r="E517" s="143"/>
      <c r="F517" s="143"/>
      <c r="G517" s="143"/>
      <c r="H517" s="143"/>
      <c r="L517" s="103"/>
    </row>
    <row r="518" spans="1:12" s="104" customFormat="1" ht="15.75">
      <c r="A518" s="117"/>
      <c r="B518" s="117"/>
      <c r="C518" s="143"/>
      <c r="D518" s="143"/>
      <c r="E518" s="143"/>
      <c r="F518" s="143"/>
      <c r="G518" s="143"/>
      <c r="H518" s="143"/>
      <c r="L518" s="103"/>
    </row>
    <row r="519" spans="1:12" s="104" customFormat="1" ht="15.75">
      <c r="A519" s="117"/>
      <c r="B519" s="117"/>
      <c r="C519" s="143"/>
      <c r="D519" s="143"/>
      <c r="E519" s="143"/>
      <c r="F519" s="143"/>
      <c r="G519" s="143"/>
      <c r="H519" s="143"/>
      <c r="L519" s="103"/>
    </row>
    <row r="520" spans="1:12" s="104" customFormat="1" ht="15.75">
      <c r="A520" s="117"/>
      <c r="B520" s="117"/>
      <c r="C520" s="143"/>
      <c r="D520" s="143"/>
      <c r="E520" s="143"/>
      <c r="F520" s="143"/>
      <c r="G520" s="143"/>
      <c r="H520" s="143"/>
      <c r="L520" s="103"/>
    </row>
    <row r="521" spans="1:12" s="104" customFormat="1" ht="15.75">
      <c r="A521" s="117"/>
      <c r="B521" s="117"/>
      <c r="C521" s="143"/>
      <c r="D521" s="143"/>
      <c r="E521" s="143"/>
      <c r="F521" s="143"/>
      <c r="G521" s="143"/>
      <c r="H521" s="143"/>
      <c r="L521" s="103"/>
    </row>
    <row r="522" spans="1:12" s="104" customFormat="1" ht="15.75">
      <c r="A522" s="117"/>
      <c r="B522" s="117"/>
      <c r="C522" s="143"/>
      <c r="D522" s="143"/>
      <c r="E522" s="143"/>
      <c r="F522" s="143"/>
      <c r="G522" s="143"/>
      <c r="H522" s="143"/>
      <c r="L522" s="103"/>
    </row>
    <row r="523" spans="1:12" s="104" customFormat="1" ht="15.75">
      <c r="A523" s="117"/>
      <c r="B523" s="117"/>
      <c r="C523" s="143"/>
      <c r="D523" s="143"/>
      <c r="E523" s="143"/>
      <c r="F523" s="143"/>
      <c r="G523" s="143"/>
      <c r="H523" s="143"/>
      <c r="L523" s="103"/>
    </row>
    <row r="524" spans="1:12" s="104" customFormat="1" ht="15.75">
      <c r="A524" s="117"/>
      <c r="B524" s="117"/>
      <c r="C524" s="143"/>
      <c r="D524" s="143"/>
      <c r="E524" s="143"/>
      <c r="F524" s="143"/>
      <c r="G524" s="143"/>
      <c r="H524" s="143"/>
      <c r="L524" s="103"/>
    </row>
    <row r="525" spans="1:12" s="104" customFormat="1" ht="15.75">
      <c r="A525" s="117"/>
      <c r="B525" s="117"/>
      <c r="C525" s="143"/>
      <c r="D525" s="143"/>
      <c r="E525" s="143"/>
      <c r="F525" s="143"/>
      <c r="G525" s="143"/>
      <c r="H525" s="143"/>
      <c r="L525" s="103"/>
    </row>
    <row r="526" spans="1:12" s="104" customFormat="1" ht="15.75">
      <c r="A526" s="117"/>
      <c r="B526" s="117"/>
      <c r="C526" s="143"/>
      <c r="D526" s="143"/>
      <c r="E526" s="143"/>
      <c r="F526" s="143"/>
      <c r="G526" s="143"/>
      <c r="H526" s="143"/>
      <c r="L526" s="103"/>
    </row>
    <row r="527" spans="1:12" s="104" customFormat="1" ht="15.75">
      <c r="A527" s="117"/>
      <c r="B527" s="117"/>
      <c r="C527" s="143"/>
      <c r="D527" s="143"/>
      <c r="E527" s="143"/>
      <c r="F527" s="143"/>
      <c r="G527" s="143"/>
      <c r="H527" s="143"/>
      <c r="L527" s="103"/>
    </row>
    <row r="528" spans="1:12" s="104" customFormat="1" ht="15.75">
      <c r="A528" s="117"/>
      <c r="B528" s="117"/>
      <c r="C528" s="143"/>
      <c r="D528" s="143"/>
      <c r="E528" s="143"/>
      <c r="F528" s="143"/>
      <c r="G528" s="143"/>
      <c r="H528" s="143"/>
      <c r="L528" s="103"/>
    </row>
    <row r="529" spans="1:12" s="104" customFormat="1" ht="15.75">
      <c r="A529" s="117"/>
      <c r="B529" s="117"/>
      <c r="C529" s="143"/>
      <c r="D529" s="143"/>
      <c r="E529" s="143"/>
      <c r="F529" s="143"/>
      <c r="G529" s="143"/>
      <c r="H529" s="143"/>
      <c r="L529" s="103"/>
    </row>
    <row r="530" spans="1:12" s="104" customFormat="1" ht="15.75">
      <c r="A530" s="117"/>
      <c r="B530" s="117"/>
      <c r="C530" s="143"/>
      <c r="D530" s="143"/>
      <c r="E530" s="143"/>
      <c r="F530" s="143"/>
      <c r="G530" s="143"/>
      <c r="H530" s="143"/>
      <c r="L530" s="103"/>
    </row>
    <row r="531" spans="1:12" s="104" customFormat="1" ht="15.75">
      <c r="A531" s="117"/>
      <c r="B531" s="117"/>
      <c r="C531" s="143"/>
      <c r="D531" s="143"/>
      <c r="E531" s="143"/>
      <c r="F531" s="143"/>
      <c r="G531" s="143"/>
      <c r="H531" s="143"/>
      <c r="L531" s="103"/>
    </row>
    <row r="532" spans="1:12" s="104" customFormat="1" ht="15.75">
      <c r="A532" s="117"/>
      <c r="B532" s="117"/>
      <c r="C532" s="143"/>
      <c r="D532" s="143"/>
      <c r="E532" s="143"/>
      <c r="F532" s="143"/>
      <c r="G532" s="143"/>
      <c r="H532" s="143"/>
      <c r="L532" s="103"/>
    </row>
    <row r="533" spans="1:12" s="104" customFormat="1" ht="15.75">
      <c r="A533" s="117"/>
      <c r="B533" s="117"/>
      <c r="C533" s="143"/>
      <c r="D533" s="143"/>
      <c r="E533" s="143"/>
      <c r="F533" s="143"/>
      <c r="G533" s="143"/>
      <c r="H533" s="143"/>
      <c r="L533" s="103"/>
    </row>
    <row r="534" spans="1:12" s="104" customFormat="1" ht="15.75">
      <c r="A534" s="117"/>
      <c r="B534" s="117"/>
      <c r="C534" s="143"/>
      <c r="D534" s="143"/>
      <c r="E534" s="143"/>
      <c r="F534" s="143"/>
      <c r="G534" s="143"/>
      <c r="H534" s="143"/>
      <c r="L534" s="103"/>
    </row>
    <row r="535" spans="1:12" s="104" customFormat="1" ht="15.75">
      <c r="A535" s="117"/>
      <c r="B535" s="117"/>
      <c r="C535" s="143"/>
      <c r="D535" s="143"/>
      <c r="E535" s="143"/>
      <c r="F535" s="143"/>
      <c r="G535" s="143"/>
      <c r="H535" s="143"/>
      <c r="L535" s="103"/>
    </row>
    <row r="536" spans="1:12" s="104" customFormat="1" ht="15.75">
      <c r="A536" s="117"/>
      <c r="B536" s="117"/>
      <c r="C536" s="143"/>
      <c r="D536" s="143"/>
      <c r="E536" s="143"/>
      <c r="F536" s="143"/>
      <c r="G536" s="143"/>
      <c r="H536" s="143"/>
      <c r="L536" s="103"/>
    </row>
    <row r="537" spans="1:12" s="104" customFormat="1" ht="15.75">
      <c r="A537" s="117"/>
      <c r="B537" s="117"/>
      <c r="C537" s="143"/>
      <c r="D537" s="143"/>
      <c r="E537" s="143"/>
      <c r="F537" s="143"/>
      <c r="G537" s="143"/>
      <c r="H537" s="143"/>
      <c r="L537" s="103"/>
    </row>
    <row r="538" spans="1:12" s="104" customFormat="1" ht="15.75">
      <c r="A538" s="117"/>
      <c r="B538" s="117"/>
      <c r="C538" s="143"/>
      <c r="D538" s="143"/>
      <c r="E538" s="143"/>
      <c r="F538" s="143"/>
      <c r="G538" s="143"/>
      <c r="H538" s="143"/>
      <c r="L538" s="103"/>
    </row>
    <row r="539" spans="1:12" s="104" customFormat="1" ht="15.75">
      <c r="A539" s="117"/>
      <c r="B539" s="117"/>
      <c r="C539" s="143"/>
      <c r="D539" s="143"/>
      <c r="E539" s="143"/>
      <c r="F539" s="143"/>
      <c r="G539" s="143"/>
      <c r="H539" s="143"/>
      <c r="L539" s="103"/>
    </row>
    <row r="540" spans="1:12" s="104" customFormat="1" ht="15.75">
      <c r="A540" s="117"/>
      <c r="B540" s="117"/>
      <c r="C540" s="143"/>
      <c r="D540" s="143"/>
      <c r="E540" s="143"/>
      <c r="F540" s="143"/>
      <c r="G540" s="143"/>
      <c r="H540" s="143"/>
      <c r="L540" s="103"/>
    </row>
    <row r="541" spans="1:12" s="104" customFormat="1" ht="15.75">
      <c r="A541" s="117"/>
      <c r="B541" s="117"/>
      <c r="C541" s="143"/>
      <c r="D541" s="143"/>
      <c r="E541" s="143"/>
      <c r="F541" s="143"/>
      <c r="G541" s="143"/>
      <c r="H541" s="143"/>
      <c r="L541" s="103"/>
    </row>
  </sheetData>
  <sheetProtection/>
  <mergeCells count="278">
    <mergeCell ref="D126:F126"/>
    <mergeCell ref="D125:F125"/>
    <mergeCell ref="D119:F119"/>
    <mergeCell ref="D124:F124"/>
    <mergeCell ref="D121:F121"/>
    <mergeCell ref="H3:K3"/>
    <mergeCell ref="A17:D17"/>
    <mergeCell ref="Q7:R7"/>
    <mergeCell ref="M7:O7"/>
    <mergeCell ref="H7:I7"/>
    <mergeCell ref="H5:K5"/>
    <mergeCell ref="L21:M21"/>
    <mergeCell ref="A12:G12"/>
    <mergeCell ref="A20:B20"/>
    <mergeCell ref="A15:B15"/>
    <mergeCell ref="N30:O30"/>
    <mergeCell ref="L30:M30"/>
    <mergeCell ref="H1:K1"/>
    <mergeCell ref="E17:J17"/>
    <mergeCell ref="K15:M15"/>
    <mergeCell ref="N21:O21"/>
    <mergeCell ref="H14:O14"/>
    <mergeCell ref="C15:H15"/>
    <mergeCell ref="A4:F4"/>
    <mergeCell ref="A5:F5"/>
    <mergeCell ref="Q27:R27"/>
    <mergeCell ref="Q26:R26"/>
    <mergeCell ref="Q25:R25"/>
    <mergeCell ref="N25:O25"/>
    <mergeCell ref="Q29:R29"/>
    <mergeCell ref="Q30:R30"/>
    <mergeCell ref="A7:B7"/>
    <mergeCell ref="J7:L7"/>
    <mergeCell ref="Q22:R22"/>
    <mergeCell ref="H12:R12"/>
    <mergeCell ref="Q23:R23"/>
    <mergeCell ref="Q24:R24"/>
    <mergeCell ref="Q28:R28"/>
    <mergeCell ref="L25:M25"/>
    <mergeCell ref="A14:G14"/>
    <mergeCell ref="O2:R2"/>
    <mergeCell ref="O3:R3"/>
    <mergeCell ref="H4:K4"/>
    <mergeCell ref="L4:R4"/>
    <mergeCell ref="L5:R5"/>
    <mergeCell ref="A3:F3"/>
    <mergeCell ref="C7:E7"/>
    <mergeCell ref="B10:Q10"/>
    <mergeCell ref="B9:R9"/>
    <mergeCell ref="E58:F58"/>
    <mergeCell ref="A59:D59"/>
    <mergeCell ref="E59:F59"/>
    <mergeCell ref="A52:J52"/>
    <mergeCell ref="A57:K57"/>
    <mergeCell ref="A58:D58"/>
    <mergeCell ref="A46:J46"/>
    <mergeCell ref="A47:J47"/>
    <mergeCell ref="A48:J48"/>
    <mergeCell ref="A53:K53"/>
    <mergeCell ref="A49:K49"/>
    <mergeCell ref="A50:J50"/>
    <mergeCell ref="A56:J56"/>
    <mergeCell ref="A55:J55"/>
    <mergeCell ref="A54:J54"/>
    <mergeCell ref="A51:J51"/>
    <mergeCell ref="A60:D60"/>
    <mergeCell ref="E60:F60"/>
    <mergeCell ref="A62:D62"/>
    <mergeCell ref="E61:F61"/>
    <mergeCell ref="A45:J45"/>
    <mergeCell ref="A39:J39"/>
    <mergeCell ref="A40:K40"/>
    <mergeCell ref="A41:J41"/>
    <mergeCell ref="A42:J42"/>
    <mergeCell ref="A44:J44"/>
    <mergeCell ref="A33:K33"/>
    <mergeCell ref="A43:J43"/>
    <mergeCell ref="A37:K37"/>
    <mergeCell ref="A34:Q34"/>
    <mergeCell ref="A35:Q35"/>
    <mergeCell ref="A36:Q36"/>
    <mergeCell ref="A38:J38"/>
    <mergeCell ref="A68:D68"/>
    <mergeCell ref="E68:F68"/>
    <mergeCell ref="E69:F69"/>
    <mergeCell ref="E67:F67"/>
    <mergeCell ref="A67:D67"/>
    <mergeCell ref="A69:D69"/>
    <mergeCell ref="A71:D71"/>
    <mergeCell ref="E70:F70"/>
    <mergeCell ref="E71:F71"/>
    <mergeCell ref="A70:D70"/>
    <mergeCell ref="A61:D61"/>
    <mergeCell ref="E66:F66"/>
    <mergeCell ref="E65:F65"/>
    <mergeCell ref="A64:D64"/>
    <mergeCell ref="E64:F64"/>
    <mergeCell ref="A66:D66"/>
    <mergeCell ref="A65:D65"/>
    <mergeCell ref="A63:D63"/>
    <mergeCell ref="E62:F62"/>
    <mergeCell ref="E72:F72"/>
    <mergeCell ref="E76:F76"/>
    <mergeCell ref="E75:F75"/>
    <mergeCell ref="E63:F63"/>
    <mergeCell ref="A79:D79"/>
    <mergeCell ref="E79:F79"/>
    <mergeCell ref="E77:F77"/>
    <mergeCell ref="A76:D76"/>
    <mergeCell ref="A72:D72"/>
    <mergeCell ref="L93:O93"/>
    <mergeCell ref="D98:F98"/>
    <mergeCell ref="A96:B96"/>
    <mergeCell ref="D96:F96"/>
    <mergeCell ref="G91:G94"/>
    <mergeCell ref="H92:H94"/>
    <mergeCell ref="A77:D77"/>
    <mergeCell ref="E80:F80"/>
    <mergeCell ref="E83:F83"/>
    <mergeCell ref="A73:D73"/>
    <mergeCell ref="A74:D74"/>
    <mergeCell ref="A75:D75"/>
    <mergeCell ref="E74:F74"/>
    <mergeCell ref="E73:F73"/>
    <mergeCell ref="E78:F78"/>
    <mergeCell ref="A85:D85"/>
    <mergeCell ref="A81:D81"/>
    <mergeCell ref="A86:D86"/>
    <mergeCell ref="E84:F84"/>
    <mergeCell ref="E82:F82"/>
    <mergeCell ref="A78:D78"/>
    <mergeCell ref="A80:D80"/>
    <mergeCell ref="A82:D82"/>
    <mergeCell ref="A83:D83"/>
    <mergeCell ref="R91:R94"/>
    <mergeCell ref="G90:R90"/>
    <mergeCell ref="Q112:Q115"/>
    <mergeCell ref="L114:O114"/>
    <mergeCell ref="R112:R115"/>
    <mergeCell ref="K113:O113"/>
    <mergeCell ref="J113:J115"/>
    <mergeCell ref="H113:H115"/>
    <mergeCell ref="K114:K115"/>
    <mergeCell ref="H112:O112"/>
    <mergeCell ref="C111:C115"/>
    <mergeCell ref="D111:F115"/>
    <mergeCell ref="G111:R111"/>
    <mergeCell ref="A95:B95"/>
    <mergeCell ref="D95:F95"/>
    <mergeCell ref="A111:B115"/>
    <mergeCell ref="A101:B101"/>
    <mergeCell ref="D101:F101"/>
    <mergeCell ref="D97:F97"/>
    <mergeCell ref="A98:B98"/>
    <mergeCell ref="E81:F81"/>
    <mergeCell ref="D116:F116"/>
    <mergeCell ref="E86:F86"/>
    <mergeCell ref="I113:I115"/>
    <mergeCell ref="D90:F94"/>
    <mergeCell ref="H91:O91"/>
    <mergeCell ref="D99:F99"/>
    <mergeCell ref="D100:F100"/>
    <mergeCell ref="A84:D84"/>
    <mergeCell ref="A88:O88"/>
    <mergeCell ref="E85:F85"/>
    <mergeCell ref="K93:K94"/>
    <mergeCell ref="A97:B97"/>
    <mergeCell ref="A100:B100"/>
    <mergeCell ref="C90:C94"/>
    <mergeCell ref="A99:B99"/>
    <mergeCell ref="A90:B94"/>
    <mergeCell ref="A119:B119"/>
    <mergeCell ref="D120:F120"/>
    <mergeCell ref="A118:B118"/>
    <mergeCell ref="A116:B116"/>
    <mergeCell ref="D117:F117"/>
    <mergeCell ref="D118:F118"/>
    <mergeCell ref="A125:B125"/>
    <mergeCell ref="A129:B129"/>
    <mergeCell ref="A120:B120"/>
    <mergeCell ref="D122:F122"/>
    <mergeCell ref="A123:B123"/>
    <mergeCell ref="A124:B124"/>
    <mergeCell ref="A122:B122"/>
    <mergeCell ref="A121:B121"/>
    <mergeCell ref="A128:B128"/>
    <mergeCell ref="D123:F123"/>
    <mergeCell ref="G112:G115"/>
    <mergeCell ref="A117:B117"/>
    <mergeCell ref="A136:B140"/>
    <mergeCell ref="A126:B126"/>
    <mergeCell ref="D130:F130"/>
    <mergeCell ref="A130:B130"/>
    <mergeCell ref="D131:F131"/>
    <mergeCell ref="A131:B131"/>
    <mergeCell ref="D129:F129"/>
    <mergeCell ref="D127:F127"/>
    <mergeCell ref="Q91:Q94"/>
    <mergeCell ref="J92:J94"/>
    <mergeCell ref="K92:O92"/>
    <mergeCell ref="I92:I94"/>
    <mergeCell ref="A142:B142"/>
    <mergeCell ref="D142:F142"/>
    <mergeCell ref="C136:C140"/>
    <mergeCell ref="J137:O137"/>
    <mergeCell ref="J138:L139"/>
    <mergeCell ref="A141:B141"/>
    <mergeCell ref="D141:F141"/>
    <mergeCell ref="M138:O139"/>
    <mergeCell ref="M141:O141"/>
    <mergeCell ref="D136:F140"/>
    <mergeCell ref="G137:I139"/>
    <mergeCell ref="A134:O134"/>
    <mergeCell ref="A127:B127"/>
    <mergeCell ref="A135:B135"/>
    <mergeCell ref="D135:F135"/>
    <mergeCell ref="D128:F128"/>
    <mergeCell ref="G136:O136"/>
    <mergeCell ref="A164:J164"/>
    <mergeCell ref="A150:J150"/>
    <mergeCell ref="M148:O148"/>
    <mergeCell ref="A153:J153"/>
    <mergeCell ref="M153:O153"/>
    <mergeCell ref="D144:F144"/>
    <mergeCell ref="A146:O146"/>
    <mergeCell ref="A148:J148"/>
    <mergeCell ref="A152:J152"/>
    <mergeCell ref="M164:O164"/>
    <mergeCell ref="A143:B143"/>
    <mergeCell ref="D143:F143"/>
    <mergeCell ref="A166:J166"/>
    <mergeCell ref="A151:J151"/>
    <mergeCell ref="M152:O152"/>
    <mergeCell ref="A149:J149"/>
    <mergeCell ref="M149:O149"/>
    <mergeCell ref="M150:O150"/>
    <mergeCell ref="A144:B144"/>
    <mergeCell ref="M155:O155"/>
    <mergeCell ref="A154:J154"/>
    <mergeCell ref="A163:J163"/>
    <mergeCell ref="M163:O163"/>
    <mergeCell ref="A157:J157"/>
    <mergeCell ref="M157:O157"/>
    <mergeCell ref="A160:O160"/>
    <mergeCell ref="A162:J162"/>
    <mergeCell ref="M162:O162"/>
    <mergeCell ref="M151:O151"/>
    <mergeCell ref="M170:O170"/>
    <mergeCell ref="A169:J169"/>
    <mergeCell ref="M169:O169"/>
    <mergeCell ref="M154:O154"/>
    <mergeCell ref="M156:O156"/>
    <mergeCell ref="A155:J155"/>
    <mergeCell ref="A167:J167"/>
    <mergeCell ref="M167:O167"/>
    <mergeCell ref="A156:J156"/>
    <mergeCell ref="A168:J168"/>
    <mergeCell ref="M168:O168"/>
    <mergeCell ref="A165:J165"/>
    <mergeCell ref="M166:O166"/>
    <mergeCell ref="M165:O165"/>
    <mergeCell ref="J178:L178"/>
    <mergeCell ref="A174:C174"/>
    <mergeCell ref="L174:M174"/>
    <mergeCell ref="L176:M176"/>
    <mergeCell ref="I177:J177"/>
    <mergeCell ref="A178:C178"/>
    <mergeCell ref="L177:M177"/>
    <mergeCell ref="D179:F179"/>
    <mergeCell ref="G179:I179"/>
    <mergeCell ref="J179:L179"/>
    <mergeCell ref="A170:J170"/>
    <mergeCell ref="I175:J175"/>
    <mergeCell ref="L175:M175"/>
    <mergeCell ref="A176:C176"/>
    <mergeCell ref="A171:J171"/>
    <mergeCell ref="M171:O171"/>
    <mergeCell ref="D178:F178"/>
  </mergeCells>
  <printOptions/>
  <pageMargins left="0" right="0" top="0.4724409448818898" bottom="0" header="0.4724409448818898" footer="0.15748031496062992"/>
  <pageSetup fitToHeight="1" fitToWidth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45" t="s">
        <v>216</v>
      </c>
      <c r="L1" s="445"/>
      <c r="M1" s="445"/>
      <c r="N1" s="445"/>
      <c r="O1" s="445"/>
      <c r="P1" s="44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445"/>
      <c r="L2" s="445"/>
      <c r="M2" s="445"/>
      <c r="N2" s="445"/>
      <c r="O2" s="445"/>
      <c r="P2" s="44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21" customHeight="1">
      <c r="A4" s="20"/>
      <c r="B4" s="506" t="s">
        <v>169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6" ht="21" customHeight="1">
      <c r="A5" s="20"/>
      <c r="B5" s="504" t="s">
        <v>164</v>
      </c>
      <c r="C5" s="504"/>
      <c r="D5" s="504"/>
      <c r="E5" s="504"/>
      <c r="F5" s="19"/>
      <c r="G5" s="19"/>
      <c r="H5" s="19"/>
      <c r="I5" s="21"/>
      <c r="J5" s="21"/>
      <c r="K5" s="18"/>
      <c r="L5" s="18"/>
      <c r="M5" s="18"/>
      <c r="N5" s="18"/>
      <c r="O5" s="18"/>
      <c r="P5" s="18"/>
    </row>
    <row r="6" spans="1:16" ht="15.75">
      <c r="A6" s="20"/>
      <c r="B6" t="s">
        <v>117</v>
      </c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t="s">
        <v>116</v>
      </c>
      <c r="C7" s="19"/>
      <c r="D7" s="19"/>
      <c r="E7" s="19"/>
      <c r="F7" s="19"/>
      <c r="G7" s="19"/>
      <c r="H7" s="19"/>
      <c r="I7" s="21"/>
      <c r="J7" s="21"/>
      <c r="K7"/>
      <c r="L7"/>
      <c r="M7"/>
      <c r="N7"/>
      <c r="O7" s="18"/>
      <c r="P7" s="18"/>
    </row>
    <row r="8" spans="1:16" ht="15.75" hidden="1">
      <c r="A8" s="20"/>
      <c r="B8"/>
      <c r="C8" s="19"/>
      <c r="D8" s="19"/>
      <c r="E8" s="19"/>
      <c r="F8" s="19"/>
      <c r="G8" s="19"/>
      <c r="H8" s="19"/>
      <c r="I8" s="21"/>
      <c r="J8" s="21"/>
      <c r="K8"/>
      <c r="L8"/>
      <c r="M8"/>
      <c r="N8"/>
      <c r="O8" s="18"/>
      <c r="P8" s="18"/>
    </row>
    <row r="9" spans="1:16" ht="15.75">
      <c r="A9" s="20"/>
      <c r="B9" t="s">
        <v>204</v>
      </c>
      <c r="C9" s="19"/>
      <c r="D9" s="19"/>
      <c r="E9" s="19"/>
      <c r="F9" s="19"/>
      <c r="G9" s="19"/>
      <c r="H9" s="19"/>
      <c r="I9" s="21"/>
      <c r="J9" s="21"/>
      <c r="K9"/>
      <c r="L9"/>
      <c r="M9"/>
      <c r="N9"/>
      <c r="O9" s="18"/>
      <c r="P9" s="18"/>
    </row>
    <row r="10" spans="1:16" ht="15.7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18"/>
      <c r="P10" s="18"/>
    </row>
    <row r="11" spans="1:16" ht="15.7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18"/>
      <c r="P11" s="18"/>
    </row>
    <row r="12" spans="1:16" ht="26.25" customHeight="1">
      <c r="A12" s="20"/>
      <c r="B12" s="496" t="s">
        <v>211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5"/>
    </row>
    <row r="13" spans="1:16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505" t="s">
        <v>170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</row>
    <row r="15" spans="1:16" ht="15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498" t="s">
        <v>163</v>
      </c>
      <c r="B16" s="498"/>
      <c r="C16" s="495" t="s">
        <v>16</v>
      </c>
      <c r="D16" s="495" t="s">
        <v>18</v>
      </c>
      <c r="E16" s="495" t="s">
        <v>19</v>
      </c>
      <c r="F16" s="495" t="s">
        <v>20</v>
      </c>
      <c r="G16" s="495" t="s">
        <v>21</v>
      </c>
      <c r="H16" s="478" t="s">
        <v>22</v>
      </c>
      <c r="I16" s="497" t="s">
        <v>23</v>
      </c>
      <c r="J16" s="497" t="s">
        <v>102</v>
      </c>
      <c r="K16" s="495" t="s">
        <v>77</v>
      </c>
      <c r="L16" s="495"/>
      <c r="M16" s="495"/>
      <c r="N16" s="495"/>
      <c r="O16" s="495"/>
      <c r="P16" s="495"/>
    </row>
    <row r="17" spans="1:16" ht="15.75" customHeight="1">
      <c r="A17" s="498"/>
      <c r="B17" s="498"/>
      <c r="C17" s="495"/>
      <c r="D17" s="495"/>
      <c r="E17" s="495"/>
      <c r="F17" s="495"/>
      <c r="G17" s="495"/>
      <c r="H17" s="499"/>
      <c r="I17" s="497"/>
      <c r="J17" s="497"/>
      <c r="K17" s="490" t="s">
        <v>129</v>
      </c>
      <c r="L17" s="492" t="s">
        <v>24</v>
      </c>
      <c r="M17" s="493"/>
      <c r="N17" s="494"/>
      <c r="O17" s="486" t="s">
        <v>130</v>
      </c>
      <c r="P17" s="486" t="s">
        <v>205</v>
      </c>
    </row>
    <row r="18" spans="1:16" ht="41.25" customHeight="1">
      <c r="A18" s="498"/>
      <c r="B18" s="498"/>
      <c r="C18" s="495"/>
      <c r="D18" s="495"/>
      <c r="E18" s="495"/>
      <c r="F18" s="495"/>
      <c r="G18" s="495"/>
      <c r="H18" s="479"/>
      <c r="I18" s="497"/>
      <c r="J18" s="497"/>
      <c r="K18" s="491"/>
      <c r="L18" s="44" t="s">
        <v>131</v>
      </c>
      <c r="M18" s="44" t="s">
        <v>132</v>
      </c>
      <c r="N18" s="44" t="s">
        <v>133</v>
      </c>
      <c r="O18" s="486"/>
      <c r="P18" s="486"/>
    </row>
    <row r="19" spans="1:16" ht="15.75">
      <c r="A19" s="500"/>
      <c r="B19" s="501"/>
      <c r="C19" s="12"/>
      <c r="D19" s="12"/>
      <c r="E19" s="12"/>
      <c r="F19" s="12"/>
      <c r="G19" s="12"/>
      <c r="H19" s="12"/>
      <c r="I19" s="6"/>
      <c r="J19" s="6"/>
      <c r="K19" s="12"/>
      <c r="L19" s="12"/>
      <c r="M19" s="12"/>
      <c r="N19" s="12"/>
      <c r="O19" s="12"/>
      <c r="P19" s="12"/>
    </row>
    <row r="20" spans="1:16" ht="15.75">
      <c r="A20" s="500"/>
      <c r="B20" s="501"/>
      <c r="C20" s="12"/>
      <c r="D20" s="12"/>
      <c r="E20" s="12"/>
      <c r="F20" s="12"/>
      <c r="G20" s="12"/>
      <c r="H20" s="12"/>
      <c r="I20" s="6"/>
      <c r="J20" s="6"/>
      <c r="K20" s="12"/>
      <c r="L20" s="12"/>
      <c r="M20" s="12"/>
      <c r="N20" s="12"/>
      <c r="O20" s="12"/>
      <c r="P20" s="12"/>
    </row>
    <row r="21" spans="1:16" ht="15.75">
      <c r="A21" s="500"/>
      <c r="B21" s="501"/>
      <c r="C21" s="12"/>
      <c r="D21" s="12"/>
      <c r="E21" s="12"/>
      <c r="F21" s="12"/>
      <c r="G21" s="12"/>
      <c r="H21" s="12"/>
      <c r="I21" s="6"/>
      <c r="J21" s="6"/>
      <c r="K21" s="12"/>
      <c r="L21" s="12"/>
      <c r="M21" s="12"/>
      <c r="N21" s="12"/>
      <c r="O21" s="12"/>
      <c r="P21" s="12"/>
    </row>
    <row r="22" spans="1:16" ht="15.75">
      <c r="A22" s="502"/>
      <c r="B22" s="503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18"/>
      <c r="B23" s="18"/>
      <c r="C23" s="16"/>
      <c r="D23" s="16"/>
      <c r="E23" s="16"/>
      <c r="F23" s="16"/>
      <c r="G23" s="16"/>
      <c r="H23" s="16"/>
      <c r="I23" s="16"/>
      <c r="J23" s="17"/>
      <c r="K23" s="5"/>
      <c r="L23" s="5"/>
      <c r="M23" s="5"/>
      <c r="N23" s="5"/>
      <c r="O23" s="87"/>
      <c r="P23" s="87"/>
    </row>
    <row r="24" spans="1:16" ht="15.75">
      <c r="A24" s="438" t="s">
        <v>46</v>
      </c>
      <c r="B24" s="438"/>
      <c r="C24" s="438"/>
      <c r="D24" s="26"/>
      <c r="E24" s="26"/>
      <c r="F24" s="26"/>
      <c r="G24" s="26"/>
      <c r="H24" s="26"/>
      <c r="I24" s="26"/>
      <c r="J24" s="27"/>
      <c r="K24" s="28"/>
      <c r="L24" s="28"/>
      <c r="M24" s="28"/>
      <c r="N24" s="28"/>
      <c r="O24" s="439"/>
      <c r="P24" s="439"/>
    </row>
    <row r="25" spans="1:16" ht="15.75">
      <c r="A25" s="25"/>
      <c r="B25" s="29" t="s">
        <v>47</v>
      </c>
      <c r="C25" s="26"/>
      <c r="D25" s="26"/>
      <c r="E25" s="26"/>
      <c r="F25" s="26"/>
      <c r="G25" s="26"/>
      <c r="H25" s="26"/>
      <c r="I25" s="26"/>
      <c r="J25" s="33"/>
      <c r="K25" s="31"/>
      <c r="L25" s="31"/>
      <c r="M25" s="31"/>
      <c r="N25" s="31"/>
      <c r="O25" s="442" t="s">
        <v>45</v>
      </c>
      <c r="P25" s="442"/>
    </row>
    <row r="26" spans="1:16" ht="15.75">
      <c r="A26" s="24"/>
      <c r="B26" s="24"/>
      <c r="C26" s="26"/>
      <c r="D26" s="26"/>
      <c r="E26" s="26"/>
      <c r="F26" s="26"/>
      <c r="G26" s="26"/>
      <c r="H26" s="26"/>
      <c r="I26" s="26"/>
      <c r="J26" s="26"/>
      <c r="K26" s="24"/>
      <c r="L26" s="24"/>
      <c r="M26" s="24"/>
      <c r="N26" s="24"/>
      <c r="O26" s="24"/>
      <c r="P26" s="24"/>
    </row>
    <row r="27" spans="1:16" ht="15.75">
      <c r="A27" s="438" t="s">
        <v>48</v>
      </c>
      <c r="B27" s="438"/>
      <c r="C27" s="438"/>
      <c r="D27" s="26"/>
      <c r="E27" s="26"/>
      <c r="F27" s="26"/>
      <c r="G27" s="26"/>
      <c r="H27" s="26"/>
      <c r="I27" s="26"/>
      <c r="J27" s="27"/>
      <c r="K27" s="28"/>
      <c r="L27" s="28"/>
      <c r="M27" s="28"/>
      <c r="N27" s="28"/>
      <c r="O27" s="439"/>
      <c r="P27" s="439"/>
    </row>
    <row r="28" spans="1:16" ht="15.75">
      <c r="A28" s="25"/>
      <c r="B28" s="25"/>
      <c r="C28" s="26"/>
      <c r="D28" s="26"/>
      <c r="E28" s="26"/>
      <c r="F28" s="26"/>
      <c r="G28" s="26"/>
      <c r="H28" s="26"/>
      <c r="I28" s="26"/>
      <c r="J28" s="33"/>
      <c r="K28" s="31"/>
      <c r="L28" s="31"/>
      <c r="M28" s="31"/>
      <c r="N28" s="31"/>
      <c r="O28" s="442" t="s">
        <v>45</v>
      </c>
      <c r="P28" s="442"/>
    </row>
    <row r="29" spans="1:16" ht="15.75">
      <c r="A29" s="438" t="s">
        <v>49</v>
      </c>
      <c r="B29" s="438"/>
      <c r="C29" s="438"/>
      <c r="D29" s="441"/>
      <c r="E29" s="441"/>
      <c r="F29" s="441"/>
      <c r="G29" s="30"/>
      <c r="H29" s="30"/>
      <c r="I29" s="27"/>
      <c r="J29" s="31"/>
      <c r="K29" s="439"/>
      <c r="L29" s="439"/>
      <c r="M29" s="439"/>
      <c r="N29" s="439"/>
      <c r="O29" s="439"/>
      <c r="P29" s="32"/>
    </row>
    <row r="30" spans="1:16" ht="31.5">
      <c r="A30" s="25"/>
      <c r="B30" s="25"/>
      <c r="C30" s="26"/>
      <c r="D30" s="436" t="s">
        <v>50</v>
      </c>
      <c r="E30" s="436"/>
      <c r="F30" s="436"/>
      <c r="G30" s="30"/>
      <c r="H30" s="30"/>
      <c r="I30" s="436" t="s">
        <v>44</v>
      </c>
      <c r="J30" s="436"/>
      <c r="K30" s="437" t="s">
        <v>45</v>
      </c>
      <c r="L30" s="437"/>
      <c r="M30" s="437"/>
      <c r="N30" s="437"/>
      <c r="O30" s="437"/>
      <c r="P30" s="34" t="s">
        <v>51</v>
      </c>
    </row>
    <row r="31" spans="1:16" ht="15.75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4"/>
      <c r="L31" s="24"/>
      <c r="M31" s="24"/>
      <c r="N31" s="24"/>
      <c r="O31" s="24"/>
      <c r="P31" s="24"/>
    </row>
    <row r="32" spans="1:16" ht="15.75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4"/>
      <c r="L32" s="24"/>
      <c r="M32" s="24"/>
      <c r="N32" s="24"/>
      <c r="O32" s="24"/>
      <c r="P32" s="24"/>
    </row>
    <row r="33" spans="1:8" ht="15.75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1:8" ht="15.75">
      <c r="A270" s="14"/>
      <c r="B270" s="14"/>
      <c r="C270" s="3"/>
      <c r="D270" s="3"/>
      <c r="E270" s="3"/>
      <c r="F270" s="3"/>
      <c r="G270" s="3"/>
      <c r="H270" s="3"/>
    </row>
    <row r="271" spans="1:8" ht="15.75">
      <c r="A271" s="14"/>
      <c r="B271" s="14"/>
      <c r="C271" s="3"/>
      <c r="D271" s="3"/>
      <c r="E271" s="3"/>
      <c r="F271" s="3"/>
      <c r="G271" s="3"/>
      <c r="H271" s="3"/>
    </row>
    <row r="272" spans="1:8" ht="15.75">
      <c r="A272" s="14"/>
      <c r="B272" s="14"/>
      <c r="C272" s="3"/>
      <c r="D272" s="3"/>
      <c r="E272" s="3"/>
      <c r="F272" s="3"/>
      <c r="G272" s="3"/>
      <c r="H272" s="3"/>
    </row>
    <row r="273" spans="1:8" ht="15.75">
      <c r="A273" s="14"/>
      <c r="B273" s="14"/>
      <c r="C273" s="3"/>
      <c r="D273" s="3"/>
      <c r="E273" s="3"/>
      <c r="F273" s="3"/>
      <c r="G273" s="3"/>
      <c r="H273" s="3"/>
    </row>
    <row r="274" spans="1:8" ht="15.75">
      <c r="A274" s="14"/>
      <c r="B274" s="14"/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3"/>
      <c r="D351" s="3"/>
      <c r="E351" s="3"/>
      <c r="F351" s="3"/>
      <c r="G351" s="3"/>
      <c r="H351" s="3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  <row r="381" spans="3:8" ht="15.75">
      <c r="C381" s="9"/>
      <c r="D381" s="9"/>
      <c r="E381" s="9"/>
      <c r="F381" s="9"/>
      <c r="G381" s="9"/>
      <c r="H381" s="9"/>
    </row>
    <row r="382" spans="3:8" ht="15.75">
      <c r="C382" s="9"/>
      <c r="D382" s="9"/>
      <c r="E382" s="9"/>
      <c r="F382" s="9"/>
      <c r="G382" s="9"/>
      <c r="H382" s="9"/>
    </row>
    <row r="383" spans="3:8" ht="15.75">
      <c r="C383" s="9"/>
      <c r="D383" s="9"/>
      <c r="E383" s="9"/>
      <c r="F383" s="9"/>
      <c r="G383" s="9"/>
      <c r="H383" s="9"/>
    </row>
    <row r="384" spans="3:8" ht="15.75">
      <c r="C384" s="9"/>
      <c r="D384" s="9"/>
      <c r="E384" s="9"/>
      <c r="F384" s="9"/>
      <c r="G384" s="9"/>
      <c r="H384" s="9"/>
    </row>
    <row r="385" spans="3:8" ht="15.75">
      <c r="C385" s="9"/>
      <c r="D385" s="9"/>
      <c r="E385" s="9"/>
      <c r="F385" s="9"/>
      <c r="G385" s="9"/>
      <c r="H385" s="9"/>
    </row>
  </sheetData>
  <sheetProtection/>
  <mergeCells count="35">
    <mergeCell ref="O27:P27"/>
    <mergeCell ref="O24:P24"/>
    <mergeCell ref="K30:O30"/>
    <mergeCell ref="O28:P28"/>
    <mergeCell ref="K29:O29"/>
    <mergeCell ref="O25:P25"/>
    <mergeCell ref="D30:F30"/>
    <mergeCell ref="I30:J30"/>
    <mergeCell ref="G16:G18"/>
    <mergeCell ref="J16:J18"/>
    <mergeCell ref="F16:F18"/>
    <mergeCell ref="E16:E18"/>
    <mergeCell ref="H16:H18"/>
    <mergeCell ref="I16:I18"/>
    <mergeCell ref="P17:P18"/>
    <mergeCell ref="K16:P16"/>
    <mergeCell ref="L17:N17"/>
    <mergeCell ref="K1:P2"/>
    <mergeCell ref="B12:O12"/>
    <mergeCell ref="A16:B18"/>
    <mergeCell ref="C16:C18"/>
    <mergeCell ref="D16:D18"/>
    <mergeCell ref="B5:E5"/>
    <mergeCell ref="B14:P14"/>
    <mergeCell ref="B4:P4"/>
    <mergeCell ref="K17:K18"/>
    <mergeCell ref="O17:O18"/>
    <mergeCell ref="A29:C29"/>
    <mergeCell ref="D29:F29"/>
    <mergeCell ref="A19:B19"/>
    <mergeCell ref="A20:B20"/>
    <mergeCell ref="A22:B22"/>
    <mergeCell ref="A24:C24"/>
    <mergeCell ref="A21:B21"/>
    <mergeCell ref="A27:C27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9"/>
  <sheetViews>
    <sheetView zoomScaleSheetLayoutView="100" zoomScalePageLayoutView="0" workbookViewId="0" topLeftCell="A91">
      <selection activeCell="L97" sqref="L97"/>
    </sheetView>
  </sheetViews>
  <sheetFormatPr defaultColWidth="9.140625" defaultRowHeight="15"/>
  <cols>
    <col min="1" max="1" width="9.140625" style="54" customWidth="1"/>
    <col min="2" max="2" width="21.140625" style="54" customWidth="1"/>
    <col min="3" max="3" width="4.7109375" style="54" customWidth="1"/>
    <col min="4" max="4" width="4.57421875" style="54" customWidth="1"/>
    <col min="5" max="5" width="3.8515625" style="54" customWidth="1"/>
    <col min="6" max="6" width="5.140625" style="54" customWidth="1"/>
    <col min="7" max="7" width="8.57421875" style="54" customWidth="1"/>
    <col min="8" max="8" width="6.8515625" style="54" customWidth="1"/>
    <col min="9" max="9" width="12.421875" style="54" customWidth="1"/>
    <col min="10" max="10" width="7.421875" style="54" customWidth="1"/>
    <col min="11" max="11" width="10.00390625" style="54" customWidth="1"/>
    <col min="12" max="12" width="12.8515625" style="90" customWidth="1"/>
    <col min="13" max="13" width="14.28125" style="90" hidden="1" customWidth="1"/>
    <col min="14" max="14" width="13.7109375" style="90" hidden="1" customWidth="1"/>
    <col min="15" max="15" width="12.00390625" style="90" hidden="1" customWidth="1"/>
    <col min="16" max="16" width="13.8515625" style="54" customWidth="1"/>
    <col min="17" max="17" width="15.140625" style="88" customWidth="1"/>
    <col min="18" max="20" width="14.28125" style="88" bestFit="1" customWidth="1"/>
    <col min="21" max="16384" width="9.140625" style="88" customWidth="1"/>
  </cols>
  <sheetData>
    <row r="1" spans="10:17" ht="22.5" customHeight="1">
      <c r="J1" s="238" t="s">
        <v>403</v>
      </c>
      <c r="K1" s="161"/>
      <c r="L1" s="161"/>
      <c r="M1" s="161"/>
      <c r="N1" s="160"/>
      <c r="O1" s="160"/>
      <c r="P1" s="160"/>
      <c r="Q1" s="160"/>
    </row>
    <row r="2" spans="10:17" ht="18.75">
      <c r="J2" s="391"/>
      <c r="K2" s="391"/>
      <c r="L2" s="391"/>
      <c r="M2" s="391"/>
      <c r="N2" s="381"/>
      <c r="O2" s="381"/>
      <c r="P2" s="381"/>
      <c r="Q2" s="381"/>
    </row>
    <row r="3" spans="10:13" ht="18.75">
      <c r="J3" s="238" t="s">
        <v>489</v>
      </c>
      <c r="K3" s="161"/>
      <c r="L3" s="161"/>
      <c r="M3" s="161"/>
    </row>
    <row r="4" ht="18.75" customHeight="1"/>
    <row r="6" spans="1:17" ht="18.75" customHeight="1">
      <c r="A6" s="392" t="s">
        <v>124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</row>
    <row r="7" spans="1:16" ht="19.5" customHeight="1">
      <c r="A7" s="107"/>
      <c r="B7" s="107"/>
      <c r="C7" s="393" t="s">
        <v>402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88"/>
    </row>
    <row r="8" spans="1:15" ht="18.75" customHeight="1">
      <c r="A8" s="89"/>
      <c r="B8" s="89"/>
      <c r="C8" s="388" t="s">
        <v>174</v>
      </c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</row>
    <row r="9" spans="1:15" s="111" customFormat="1" ht="18.75" customHeight="1">
      <c r="A9" s="108"/>
      <c r="B9" s="108"/>
      <c r="C9" s="109"/>
      <c r="D9" s="109"/>
      <c r="E9" s="389" t="s">
        <v>502</v>
      </c>
      <c r="F9" s="389"/>
      <c r="G9" s="389"/>
      <c r="H9" s="389"/>
      <c r="I9" s="389"/>
      <c r="J9" s="389"/>
      <c r="K9" s="389"/>
      <c r="L9" s="389"/>
      <c r="M9" s="389"/>
      <c r="N9" s="389"/>
      <c r="O9" s="110"/>
    </row>
    <row r="10" ht="15.75" customHeight="1"/>
    <row r="11" spans="1:17" s="23" customFormat="1" ht="14.25" customHeight="1">
      <c r="A11" s="387" t="s">
        <v>25</v>
      </c>
      <c r="B11" s="387"/>
      <c r="C11" s="387" t="s">
        <v>249</v>
      </c>
      <c r="D11" s="387"/>
      <c r="E11" s="387"/>
      <c r="F11" s="387"/>
      <c r="G11" s="387"/>
      <c r="H11" s="387"/>
      <c r="I11" s="387" t="s">
        <v>125</v>
      </c>
      <c r="J11" s="387" t="s">
        <v>126</v>
      </c>
      <c r="K11" s="387" t="s">
        <v>217</v>
      </c>
      <c r="L11" s="390" t="s">
        <v>345</v>
      </c>
      <c r="M11" s="390" t="s">
        <v>69</v>
      </c>
      <c r="N11" s="390"/>
      <c r="O11" s="390"/>
      <c r="P11" s="390" t="s">
        <v>353</v>
      </c>
      <c r="Q11" s="390" t="s">
        <v>387</v>
      </c>
    </row>
    <row r="12" spans="1:17" s="23" customFormat="1" ht="4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90"/>
      <c r="M12" s="91" t="s">
        <v>131</v>
      </c>
      <c r="N12" s="91" t="s">
        <v>132</v>
      </c>
      <c r="O12" s="91" t="s">
        <v>133</v>
      </c>
      <c r="P12" s="390"/>
      <c r="Q12" s="390"/>
    </row>
    <row r="13" spans="1:21" s="165" customFormat="1" ht="30.75" customHeight="1">
      <c r="A13" s="394" t="s">
        <v>27</v>
      </c>
      <c r="B13" s="394"/>
      <c r="C13" s="163"/>
      <c r="D13" s="163"/>
      <c r="E13" s="163"/>
      <c r="F13" s="163"/>
      <c r="G13" s="163"/>
      <c r="H13" s="163"/>
      <c r="I13" s="163"/>
      <c r="J13" s="163"/>
      <c r="K13" s="164">
        <f aca="true" t="shared" si="0" ref="K13:Q13">K14+K45+K127</f>
        <v>189555.12</v>
      </c>
      <c r="L13" s="164">
        <f t="shared" si="0"/>
        <v>38664540.58</v>
      </c>
      <c r="M13" s="164">
        <f t="shared" si="0"/>
        <v>254192.2</v>
      </c>
      <c r="N13" s="164">
        <f t="shared" si="0"/>
        <v>254192.2</v>
      </c>
      <c r="O13" s="164">
        <f t="shared" si="0"/>
        <v>254192.2</v>
      </c>
      <c r="P13" s="164">
        <f t="shared" si="0"/>
        <v>39925640.58</v>
      </c>
      <c r="Q13" s="164">
        <f t="shared" si="0"/>
        <v>40186640.58</v>
      </c>
      <c r="R13" s="192"/>
      <c r="S13" s="192"/>
      <c r="T13" s="192"/>
      <c r="U13" s="193"/>
    </row>
    <row r="14" spans="1:21" s="174" customFormat="1" ht="32.25" customHeight="1">
      <c r="A14" s="386" t="s">
        <v>384</v>
      </c>
      <c r="B14" s="386"/>
      <c r="C14" s="172" t="s">
        <v>28</v>
      </c>
      <c r="D14" s="172"/>
      <c r="E14" s="172"/>
      <c r="F14" s="172"/>
      <c r="G14" s="172"/>
      <c r="H14" s="172"/>
      <c r="I14" s="172"/>
      <c r="J14" s="172"/>
      <c r="K14" s="173">
        <f>K15</f>
        <v>0</v>
      </c>
      <c r="L14" s="173">
        <f aca="true" t="shared" si="1" ref="L14:Q14">L15+L40</f>
        <v>29651800</v>
      </c>
      <c r="M14" s="173">
        <f t="shared" si="1"/>
        <v>0</v>
      </c>
      <c r="N14" s="173">
        <f t="shared" si="1"/>
        <v>0</v>
      </c>
      <c r="O14" s="173">
        <f t="shared" si="1"/>
        <v>0</v>
      </c>
      <c r="P14" s="173">
        <f t="shared" si="1"/>
        <v>30938700</v>
      </c>
      <c r="Q14" s="173">
        <f t="shared" si="1"/>
        <v>31172800</v>
      </c>
      <c r="R14" s="192"/>
      <c r="S14" s="192"/>
      <c r="T14" s="193"/>
      <c r="U14" s="193"/>
    </row>
    <row r="15" spans="1:21" s="170" customFormat="1" ht="20.25" customHeight="1">
      <c r="A15" s="395"/>
      <c r="B15" s="395"/>
      <c r="C15" s="168" t="s">
        <v>28</v>
      </c>
      <c r="D15" s="168" t="s">
        <v>30</v>
      </c>
      <c r="E15" s="168" t="s">
        <v>31</v>
      </c>
      <c r="F15" s="168"/>
      <c r="G15" s="169"/>
      <c r="H15" s="169"/>
      <c r="I15" s="168" t="s">
        <v>340</v>
      </c>
      <c r="J15" s="168"/>
      <c r="K15" s="167">
        <f>K16</f>
        <v>0</v>
      </c>
      <c r="L15" s="167">
        <f aca="true" t="shared" si="2" ref="L15:Q15">L16</f>
        <v>29616700</v>
      </c>
      <c r="M15" s="167">
        <f t="shared" si="2"/>
        <v>0</v>
      </c>
      <c r="N15" s="167">
        <f t="shared" si="2"/>
        <v>0</v>
      </c>
      <c r="O15" s="167">
        <f t="shared" si="2"/>
        <v>0</v>
      </c>
      <c r="P15" s="167">
        <f t="shared" si="2"/>
        <v>30902500</v>
      </c>
      <c r="Q15" s="167">
        <f t="shared" si="2"/>
        <v>31136600</v>
      </c>
      <c r="R15" s="194"/>
      <c r="S15" s="194"/>
      <c r="T15" s="194"/>
      <c r="U15" s="194"/>
    </row>
    <row r="16" spans="1:21" s="170" customFormat="1" ht="22.5" customHeight="1">
      <c r="A16" s="395"/>
      <c r="B16" s="395"/>
      <c r="C16" s="168" t="s">
        <v>28</v>
      </c>
      <c r="D16" s="168" t="s">
        <v>30</v>
      </c>
      <c r="E16" s="168" t="s">
        <v>31</v>
      </c>
      <c r="F16" s="168" t="s">
        <v>220</v>
      </c>
      <c r="G16" s="169"/>
      <c r="H16" s="169"/>
      <c r="I16" s="168" t="s">
        <v>340</v>
      </c>
      <c r="J16" s="168"/>
      <c r="K16" s="167">
        <f>K17+K19+K22+K24+K26+K28+K30+K32+K37</f>
        <v>0</v>
      </c>
      <c r="L16" s="167">
        <f aca="true" t="shared" si="3" ref="L16:Q16">L17+L19+L22+L24+L26+L28+L30+L32+L37</f>
        <v>29616700</v>
      </c>
      <c r="M16" s="167">
        <f t="shared" si="3"/>
        <v>0</v>
      </c>
      <c r="N16" s="167">
        <f t="shared" si="3"/>
        <v>0</v>
      </c>
      <c r="O16" s="167">
        <f t="shared" si="3"/>
        <v>0</v>
      </c>
      <c r="P16" s="167">
        <f t="shared" si="3"/>
        <v>30902500</v>
      </c>
      <c r="Q16" s="167">
        <f t="shared" si="3"/>
        <v>31136600</v>
      </c>
      <c r="R16" s="194"/>
      <c r="S16" s="194"/>
      <c r="T16" s="194"/>
      <c r="U16" s="194"/>
    </row>
    <row r="17" spans="1:21" s="165" customFormat="1" ht="21.75" customHeight="1">
      <c r="A17" s="394" t="s">
        <v>222</v>
      </c>
      <c r="B17" s="394"/>
      <c r="C17" s="168" t="s">
        <v>28</v>
      </c>
      <c r="D17" s="168" t="s">
        <v>30</v>
      </c>
      <c r="E17" s="168" t="s">
        <v>31</v>
      </c>
      <c r="F17" s="168" t="s">
        <v>220</v>
      </c>
      <c r="G17" s="166" t="s">
        <v>221</v>
      </c>
      <c r="H17" s="166"/>
      <c r="I17" s="168" t="s">
        <v>340</v>
      </c>
      <c r="J17" s="168"/>
      <c r="K17" s="167">
        <f>K18</f>
        <v>0</v>
      </c>
      <c r="L17" s="167">
        <f aca="true" t="shared" si="4" ref="L17:Q17">L18</f>
        <v>21700000</v>
      </c>
      <c r="M17" s="167">
        <f t="shared" si="4"/>
        <v>0</v>
      </c>
      <c r="N17" s="167">
        <f t="shared" si="4"/>
        <v>0</v>
      </c>
      <c r="O17" s="167">
        <f t="shared" si="4"/>
        <v>0</v>
      </c>
      <c r="P17" s="167">
        <f t="shared" si="4"/>
        <v>22986900</v>
      </c>
      <c r="Q17" s="167">
        <f t="shared" si="4"/>
        <v>23221000</v>
      </c>
      <c r="R17" s="193"/>
      <c r="S17" s="193"/>
      <c r="T17" s="193"/>
      <c r="U17" s="193"/>
    </row>
    <row r="18" spans="1:21" s="111" customFormat="1" ht="15.75">
      <c r="A18" s="405" t="s">
        <v>222</v>
      </c>
      <c r="B18" s="405"/>
      <c r="C18" s="56" t="s">
        <v>28</v>
      </c>
      <c r="D18" s="56" t="s">
        <v>30</v>
      </c>
      <c r="E18" s="56" t="s">
        <v>31</v>
      </c>
      <c r="F18" s="56" t="s">
        <v>220</v>
      </c>
      <c r="G18" s="93" t="s">
        <v>221</v>
      </c>
      <c r="H18" s="93" t="s">
        <v>219</v>
      </c>
      <c r="I18" s="56" t="s">
        <v>340</v>
      </c>
      <c r="J18" s="56" t="s">
        <v>225</v>
      </c>
      <c r="K18" s="178"/>
      <c r="L18" s="178">
        <f>21900000-200000</f>
        <v>21700000</v>
      </c>
      <c r="M18" s="178"/>
      <c r="N18" s="178"/>
      <c r="O18" s="178"/>
      <c r="P18" s="178">
        <f>L18+1286900</f>
        <v>22986900</v>
      </c>
      <c r="Q18" s="178">
        <f>P18+234100</f>
        <v>23221000</v>
      </c>
      <c r="R18" s="186"/>
      <c r="S18" s="186"/>
      <c r="T18" s="186"/>
      <c r="U18" s="186"/>
    </row>
    <row r="19" spans="1:21" s="165" customFormat="1" ht="15.75">
      <c r="A19" s="382" t="s">
        <v>363</v>
      </c>
      <c r="B19" s="383"/>
      <c r="C19" s="168" t="s">
        <v>28</v>
      </c>
      <c r="D19" s="168" t="s">
        <v>30</v>
      </c>
      <c r="E19" s="168" t="s">
        <v>31</v>
      </c>
      <c r="F19" s="168" t="s">
        <v>220</v>
      </c>
      <c r="G19" s="166" t="s">
        <v>361</v>
      </c>
      <c r="H19" s="166"/>
      <c r="I19" s="168" t="s">
        <v>340</v>
      </c>
      <c r="J19" s="168"/>
      <c r="K19" s="167">
        <f>K20+K21</f>
        <v>0</v>
      </c>
      <c r="L19" s="167">
        <f aca="true" t="shared" si="5" ref="L19:Q19">L20+L21</f>
        <v>101200</v>
      </c>
      <c r="M19" s="167">
        <f t="shared" si="5"/>
        <v>0</v>
      </c>
      <c r="N19" s="167">
        <f t="shared" si="5"/>
        <v>0</v>
      </c>
      <c r="O19" s="167">
        <f t="shared" si="5"/>
        <v>0</v>
      </c>
      <c r="P19" s="167">
        <f t="shared" si="5"/>
        <v>101200</v>
      </c>
      <c r="Q19" s="167">
        <f t="shared" si="5"/>
        <v>101200</v>
      </c>
      <c r="R19" s="193"/>
      <c r="S19" s="193"/>
      <c r="T19" s="193"/>
      <c r="U19" s="193"/>
    </row>
    <row r="20" spans="1:21" s="111" customFormat="1" ht="33" customHeight="1">
      <c r="A20" s="384" t="s">
        <v>364</v>
      </c>
      <c r="B20" s="385"/>
      <c r="C20" s="56" t="s">
        <v>28</v>
      </c>
      <c r="D20" s="56" t="s">
        <v>30</v>
      </c>
      <c r="E20" s="56" t="s">
        <v>31</v>
      </c>
      <c r="F20" s="56" t="s">
        <v>220</v>
      </c>
      <c r="G20" s="93" t="s">
        <v>362</v>
      </c>
      <c r="H20" s="93" t="s">
        <v>219</v>
      </c>
      <c r="I20" s="56" t="s">
        <v>340</v>
      </c>
      <c r="J20" s="56" t="s">
        <v>225</v>
      </c>
      <c r="K20" s="178"/>
      <c r="L20" s="178">
        <v>100000</v>
      </c>
      <c r="M20" s="178"/>
      <c r="N20" s="178"/>
      <c r="O20" s="178"/>
      <c r="P20" s="178">
        <f>L20</f>
        <v>100000</v>
      </c>
      <c r="Q20" s="178">
        <f>P20</f>
        <v>100000</v>
      </c>
      <c r="R20" s="186"/>
      <c r="S20" s="186"/>
      <c r="T20" s="186"/>
      <c r="U20" s="186"/>
    </row>
    <row r="21" spans="1:21" s="111" customFormat="1" ht="35.25" customHeight="1">
      <c r="A21" s="384" t="s">
        <v>364</v>
      </c>
      <c r="B21" s="385"/>
      <c r="C21" s="56" t="s">
        <v>28</v>
      </c>
      <c r="D21" s="56" t="s">
        <v>30</v>
      </c>
      <c r="E21" s="56" t="s">
        <v>31</v>
      </c>
      <c r="F21" s="56" t="s">
        <v>220</v>
      </c>
      <c r="G21" s="93" t="s">
        <v>362</v>
      </c>
      <c r="H21" s="93" t="s">
        <v>219</v>
      </c>
      <c r="I21" s="56" t="s">
        <v>340</v>
      </c>
      <c r="J21" s="56" t="s">
        <v>226</v>
      </c>
      <c r="K21" s="178"/>
      <c r="L21" s="178">
        <v>1200</v>
      </c>
      <c r="M21" s="178"/>
      <c r="N21" s="178"/>
      <c r="O21" s="178"/>
      <c r="P21" s="178">
        <f>L21</f>
        <v>1200</v>
      </c>
      <c r="Q21" s="178">
        <f>P21</f>
        <v>1200</v>
      </c>
      <c r="R21" s="186"/>
      <c r="S21" s="186"/>
      <c r="T21" s="186"/>
      <c r="U21" s="186"/>
    </row>
    <row r="22" spans="1:21" s="165" customFormat="1" ht="26.25" customHeight="1">
      <c r="A22" s="404" t="s">
        <v>223</v>
      </c>
      <c r="B22" s="404"/>
      <c r="C22" s="168" t="s">
        <v>28</v>
      </c>
      <c r="D22" s="168" t="s">
        <v>30</v>
      </c>
      <c r="E22" s="168" t="s">
        <v>31</v>
      </c>
      <c r="F22" s="168" t="s">
        <v>220</v>
      </c>
      <c r="G22" s="168" t="s">
        <v>224</v>
      </c>
      <c r="H22" s="168"/>
      <c r="I22" s="168" t="s">
        <v>340</v>
      </c>
      <c r="J22" s="168"/>
      <c r="K22" s="167">
        <f>K23</f>
        <v>0</v>
      </c>
      <c r="L22" s="167">
        <f aca="true" t="shared" si="6" ref="L22:Q22">L23</f>
        <v>6533500</v>
      </c>
      <c r="M22" s="167">
        <f t="shared" si="6"/>
        <v>0</v>
      </c>
      <c r="N22" s="167">
        <f t="shared" si="6"/>
        <v>0</v>
      </c>
      <c r="O22" s="167">
        <f t="shared" si="6"/>
        <v>0</v>
      </c>
      <c r="P22" s="167">
        <f t="shared" si="6"/>
        <v>6532400</v>
      </c>
      <c r="Q22" s="167">
        <f t="shared" si="6"/>
        <v>6532400</v>
      </c>
      <c r="R22" s="193"/>
      <c r="S22" s="193"/>
      <c r="T22" s="193"/>
      <c r="U22" s="193"/>
    </row>
    <row r="23" spans="1:21" s="111" customFormat="1" ht="29.25" customHeight="1">
      <c r="A23" s="403" t="s">
        <v>223</v>
      </c>
      <c r="B23" s="403"/>
      <c r="C23" s="56" t="s">
        <v>28</v>
      </c>
      <c r="D23" s="56" t="s">
        <v>30</v>
      </c>
      <c r="E23" s="56" t="s">
        <v>31</v>
      </c>
      <c r="F23" s="56" t="s">
        <v>220</v>
      </c>
      <c r="G23" s="56" t="s">
        <v>224</v>
      </c>
      <c r="H23" s="56" t="s">
        <v>219</v>
      </c>
      <c r="I23" s="56" t="s">
        <v>340</v>
      </c>
      <c r="J23" s="56" t="s">
        <v>227</v>
      </c>
      <c r="K23" s="53"/>
      <c r="L23" s="53">
        <f>6568600-35100</f>
        <v>6533500</v>
      </c>
      <c r="M23" s="53"/>
      <c r="N23" s="53"/>
      <c r="O23" s="53"/>
      <c r="P23" s="178">
        <f>L23-1100</f>
        <v>6532400</v>
      </c>
      <c r="Q23" s="178">
        <f>P23</f>
        <v>6532400</v>
      </c>
      <c r="R23" s="186"/>
      <c r="S23" s="186"/>
      <c r="T23" s="186"/>
      <c r="U23" s="186"/>
    </row>
    <row r="24" spans="1:21" s="165" customFormat="1" ht="29.25" customHeight="1">
      <c r="A24" s="404" t="s">
        <v>35</v>
      </c>
      <c r="B24" s="404"/>
      <c r="C24" s="168" t="s">
        <v>28</v>
      </c>
      <c r="D24" s="168" t="s">
        <v>30</v>
      </c>
      <c r="E24" s="168" t="s">
        <v>31</v>
      </c>
      <c r="F24" s="168" t="s">
        <v>220</v>
      </c>
      <c r="G24" s="168" t="s">
        <v>228</v>
      </c>
      <c r="H24" s="168"/>
      <c r="I24" s="168" t="s">
        <v>340</v>
      </c>
      <c r="J24" s="168"/>
      <c r="K24" s="167">
        <f>K25</f>
        <v>0</v>
      </c>
      <c r="L24" s="167">
        <f aca="true" t="shared" si="7" ref="L24:Q24">L25</f>
        <v>82000</v>
      </c>
      <c r="M24" s="167">
        <f t="shared" si="7"/>
        <v>0</v>
      </c>
      <c r="N24" s="167">
        <f t="shared" si="7"/>
        <v>0</v>
      </c>
      <c r="O24" s="167">
        <f t="shared" si="7"/>
        <v>0</v>
      </c>
      <c r="P24" s="167">
        <f t="shared" si="7"/>
        <v>82000</v>
      </c>
      <c r="Q24" s="167">
        <f t="shared" si="7"/>
        <v>82000</v>
      </c>
      <c r="R24" s="193"/>
      <c r="S24" s="193"/>
      <c r="T24" s="193"/>
      <c r="U24" s="193"/>
    </row>
    <row r="25" spans="1:21" s="111" customFormat="1" ht="15.75">
      <c r="A25" s="403" t="s">
        <v>35</v>
      </c>
      <c r="B25" s="403"/>
      <c r="C25" s="56" t="s">
        <v>28</v>
      </c>
      <c r="D25" s="56" t="s">
        <v>30</v>
      </c>
      <c r="E25" s="56" t="s">
        <v>31</v>
      </c>
      <c r="F25" s="56" t="s">
        <v>220</v>
      </c>
      <c r="G25" s="56" t="s">
        <v>228</v>
      </c>
      <c r="H25" s="56" t="s">
        <v>219</v>
      </c>
      <c r="I25" s="56" t="s">
        <v>340</v>
      </c>
      <c r="J25" s="56" t="s">
        <v>229</v>
      </c>
      <c r="K25" s="178"/>
      <c r="L25" s="178">
        <v>82000</v>
      </c>
      <c r="M25" s="178"/>
      <c r="N25" s="178"/>
      <c r="O25" s="178"/>
      <c r="P25" s="178">
        <f>L25</f>
        <v>82000</v>
      </c>
      <c r="Q25" s="178">
        <f>P25</f>
        <v>82000</v>
      </c>
      <c r="R25" s="186"/>
      <c r="S25" s="186"/>
      <c r="T25" s="186"/>
      <c r="U25" s="186"/>
    </row>
    <row r="26" spans="1:21" s="165" customFormat="1" ht="28.5" customHeight="1">
      <c r="A26" s="404" t="s">
        <v>236</v>
      </c>
      <c r="B26" s="404"/>
      <c r="C26" s="168" t="s">
        <v>28</v>
      </c>
      <c r="D26" s="168" t="s">
        <v>30</v>
      </c>
      <c r="E26" s="168" t="s">
        <v>31</v>
      </c>
      <c r="F26" s="168" t="s">
        <v>220</v>
      </c>
      <c r="G26" s="168" t="s">
        <v>237</v>
      </c>
      <c r="H26" s="168"/>
      <c r="I26" s="168" t="s">
        <v>340</v>
      </c>
      <c r="J26" s="168"/>
      <c r="K26" s="167">
        <f>K27</f>
        <v>0</v>
      </c>
      <c r="L26" s="167">
        <f aca="true" t="shared" si="8" ref="L26:Q26">L27</f>
        <v>100000</v>
      </c>
      <c r="M26" s="167">
        <f t="shared" si="8"/>
        <v>0</v>
      </c>
      <c r="N26" s="167">
        <f t="shared" si="8"/>
        <v>0</v>
      </c>
      <c r="O26" s="167">
        <f t="shared" si="8"/>
        <v>0</v>
      </c>
      <c r="P26" s="167">
        <f t="shared" si="8"/>
        <v>100000</v>
      </c>
      <c r="Q26" s="167">
        <f t="shared" si="8"/>
        <v>100000</v>
      </c>
      <c r="R26" s="193"/>
      <c r="S26" s="193"/>
      <c r="T26" s="193"/>
      <c r="U26" s="193"/>
    </row>
    <row r="27" spans="1:21" s="23" customFormat="1" ht="28.5" customHeight="1">
      <c r="A27" s="403" t="s">
        <v>236</v>
      </c>
      <c r="B27" s="403"/>
      <c r="C27" s="56" t="s">
        <v>28</v>
      </c>
      <c r="D27" s="56" t="s">
        <v>30</v>
      </c>
      <c r="E27" s="92" t="s">
        <v>31</v>
      </c>
      <c r="F27" s="56" t="s">
        <v>220</v>
      </c>
      <c r="G27" s="56" t="s">
        <v>237</v>
      </c>
      <c r="H27" s="56" t="s">
        <v>219</v>
      </c>
      <c r="I27" s="92" t="s">
        <v>340</v>
      </c>
      <c r="J27" s="56" t="s">
        <v>229</v>
      </c>
      <c r="K27" s="178"/>
      <c r="L27" s="178">
        <v>100000</v>
      </c>
      <c r="M27" s="178"/>
      <c r="N27" s="178"/>
      <c r="O27" s="178"/>
      <c r="P27" s="178">
        <f>L27</f>
        <v>100000</v>
      </c>
      <c r="Q27" s="178">
        <f>P27</f>
        <v>100000</v>
      </c>
      <c r="R27" s="195"/>
      <c r="S27" s="195"/>
      <c r="T27" s="195"/>
      <c r="U27" s="195"/>
    </row>
    <row r="28" spans="1:21" s="165" customFormat="1" ht="15.75">
      <c r="A28" s="404" t="s">
        <v>230</v>
      </c>
      <c r="B28" s="404"/>
      <c r="C28" s="168" t="s">
        <v>28</v>
      </c>
      <c r="D28" s="168" t="s">
        <v>30</v>
      </c>
      <c r="E28" s="168" t="s">
        <v>31</v>
      </c>
      <c r="F28" s="168" t="s">
        <v>220</v>
      </c>
      <c r="G28" s="168" t="s">
        <v>86</v>
      </c>
      <c r="H28" s="168"/>
      <c r="I28" s="168" t="s">
        <v>340</v>
      </c>
      <c r="J28" s="168"/>
      <c r="K28" s="167">
        <f>K29</f>
        <v>0</v>
      </c>
      <c r="L28" s="167">
        <f aca="true" t="shared" si="9" ref="L28:Q28">L29</f>
        <v>150000</v>
      </c>
      <c r="M28" s="167">
        <f t="shared" si="9"/>
        <v>0</v>
      </c>
      <c r="N28" s="167">
        <f t="shared" si="9"/>
        <v>0</v>
      </c>
      <c r="O28" s="167">
        <f t="shared" si="9"/>
        <v>0</v>
      </c>
      <c r="P28" s="167">
        <f t="shared" si="9"/>
        <v>150000</v>
      </c>
      <c r="Q28" s="167">
        <f t="shared" si="9"/>
        <v>150000</v>
      </c>
      <c r="R28" s="193"/>
      <c r="S28" s="193"/>
      <c r="T28" s="193"/>
      <c r="U28" s="193"/>
    </row>
    <row r="29" spans="1:21" s="111" customFormat="1" ht="15.75">
      <c r="A29" s="403" t="s">
        <v>230</v>
      </c>
      <c r="B29" s="403"/>
      <c r="C29" s="56" t="s">
        <v>28</v>
      </c>
      <c r="D29" s="56" t="s">
        <v>30</v>
      </c>
      <c r="E29" s="56" t="s">
        <v>31</v>
      </c>
      <c r="F29" s="56" t="s">
        <v>220</v>
      </c>
      <c r="G29" s="56" t="s">
        <v>86</v>
      </c>
      <c r="H29" s="56" t="s">
        <v>219</v>
      </c>
      <c r="I29" s="56" t="s">
        <v>340</v>
      </c>
      <c r="J29" s="56" t="s">
        <v>229</v>
      </c>
      <c r="K29" s="178"/>
      <c r="L29" s="178">
        <f>150000-L39</f>
        <v>150000</v>
      </c>
      <c r="M29" s="178"/>
      <c r="N29" s="178"/>
      <c r="O29" s="178"/>
      <c r="P29" s="178">
        <f>L29</f>
        <v>150000</v>
      </c>
      <c r="Q29" s="178">
        <f>P29</f>
        <v>150000</v>
      </c>
      <c r="R29" s="186"/>
      <c r="S29" s="186"/>
      <c r="T29" s="194"/>
      <c r="U29" s="186"/>
    </row>
    <row r="30" spans="1:21" s="165" customFormat="1" ht="26.25" customHeight="1">
      <c r="A30" s="404" t="s">
        <v>42</v>
      </c>
      <c r="B30" s="404"/>
      <c r="C30" s="168" t="s">
        <v>28</v>
      </c>
      <c r="D30" s="168" t="s">
        <v>30</v>
      </c>
      <c r="E30" s="168" t="s">
        <v>31</v>
      </c>
      <c r="F30" s="168" t="s">
        <v>220</v>
      </c>
      <c r="G30" s="168" t="s">
        <v>231</v>
      </c>
      <c r="H30" s="168"/>
      <c r="I30" s="168" t="s">
        <v>340</v>
      </c>
      <c r="J30" s="168"/>
      <c r="K30" s="167">
        <f>K31</f>
        <v>0</v>
      </c>
      <c r="L30" s="167">
        <f aca="true" t="shared" si="10" ref="L30:Q30">L31</f>
        <v>800000</v>
      </c>
      <c r="M30" s="167">
        <f t="shared" si="10"/>
        <v>0</v>
      </c>
      <c r="N30" s="167">
        <f t="shared" si="10"/>
        <v>0</v>
      </c>
      <c r="O30" s="167">
        <f t="shared" si="10"/>
        <v>0</v>
      </c>
      <c r="P30" s="167">
        <f t="shared" si="10"/>
        <v>800000</v>
      </c>
      <c r="Q30" s="167">
        <f t="shared" si="10"/>
        <v>800000</v>
      </c>
      <c r="R30" s="193"/>
      <c r="S30" s="193"/>
      <c r="T30" s="193"/>
      <c r="U30" s="193"/>
    </row>
    <row r="31" spans="1:21" s="111" customFormat="1" ht="27" customHeight="1">
      <c r="A31" s="403" t="s">
        <v>42</v>
      </c>
      <c r="B31" s="403"/>
      <c r="C31" s="56" t="s">
        <v>28</v>
      </c>
      <c r="D31" s="56" t="s">
        <v>30</v>
      </c>
      <c r="E31" s="56" t="s">
        <v>31</v>
      </c>
      <c r="F31" s="56" t="s">
        <v>220</v>
      </c>
      <c r="G31" s="56" t="s">
        <v>231</v>
      </c>
      <c r="H31" s="56" t="s">
        <v>219</v>
      </c>
      <c r="I31" s="56" t="s">
        <v>340</v>
      </c>
      <c r="J31" s="56" t="s">
        <v>229</v>
      </c>
      <c r="K31" s="178"/>
      <c r="L31" s="178">
        <f>600000+200000</f>
        <v>800000</v>
      </c>
      <c r="M31" s="178"/>
      <c r="N31" s="178"/>
      <c r="O31" s="178"/>
      <c r="P31" s="178">
        <f>L31</f>
        <v>800000</v>
      </c>
      <c r="Q31" s="178">
        <f>P31</f>
        <v>800000</v>
      </c>
      <c r="R31" s="186"/>
      <c r="S31" s="186"/>
      <c r="T31" s="186"/>
      <c r="U31" s="186"/>
    </row>
    <row r="32" spans="1:21" s="165" customFormat="1" ht="27" customHeight="1">
      <c r="A32" s="404" t="s">
        <v>43</v>
      </c>
      <c r="B32" s="404"/>
      <c r="C32" s="168" t="s">
        <v>28</v>
      </c>
      <c r="D32" s="168" t="s">
        <v>30</v>
      </c>
      <c r="E32" s="168" t="s">
        <v>31</v>
      </c>
      <c r="F32" s="168" t="s">
        <v>220</v>
      </c>
      <c r="G32" s="168" t="s">
        <v>87</v>
      </c>
      <c r="H32" s="168"/>
      <c r="I32" s="168" t="s">
        <v>340</v>
      </c>
      <c r="J32" s="168"/>
      <c r="K32" s="167">
        <f>K33+K34+K35+K36</f>
        <v>0</v>
      </c>
      <c r="L32" s="167">
        <f aca="true" t="shared" si="11" ref="L32:Q32">L33+L34+L35+L36</f>
        <v>150000</v>
      </c>
      <c r="M32" s="167">
        <f t="shared" si="11"/>
        <v>0</v>
      </c>
      <c r="N32" s="167">
        <f t="shared" si="11"/>
        <v>0</v>
      </c>
      <c r="O32" s="167">
        <f t="shared" si="11"/>
        <v>0</v>
      </c>
      <c r="P32" s="167">
        <f t="shared" si="11"/>
        <v>150000</v>
      </c>
      <c r="Q32" s="167">
        <f t="shared" si="11"/>
        <v>150000</v>
      </c>
      <c r="R32" s="193"/>
      <c r="S32" s="193"/>
      <c r="T32" s="193"/>
      <c r="U32" s="193"/>
    </row>
    <row r="33" spans="1:21" s="111" customFormat="1" ht="30" customHeight="1">
      <c r="A33" s="403" t="s">
        <v>365</v>
      </c>
      <c r="B33" s="403"/>
      <c r="C33" s="56" t="s">
        <v>28</v>
      </c>
      <c r="D33" s="56" t="s">
        <v>30</v>
      </c>
      <c r="E33" s="56" t="s">
        <v>31</v>
      </c>
      <c r="F33" s="56" t="s">
        <v>220</v>
      </c>
      <c r="G33" s="56" t="s">
        <v>366</v>
      </c>
      <c r="H33" s="56" t="s">
        <v>219</v>
      </c>
      <c r="I33" s="56" t="s">
        <v>340</v>
      </c>
      <c r="J33" s="56" t="s">
        <v>229</v>
      </c>
      <c r="K33" s="178"/>
      <c r="L33" s="185">
        <v>125000</v>
      </c>
      <c r="M33" s="178"/>
      <c r="N33" s="178"/>
      <c r="O33" s="178"/>
      <c r="P33" s="178">
        <f>L33</f>
        <v>125000</v>
      </c>
      <c r="Q33" s="178">
        <f>P33</f>
        <v>125000</v>
      </c>
      <c r="R33" s="186"/>
      <c r="S33" s="186"/>
      <c r="T33" s="186"/>
      <c r="U33" s="186"/>
    </row>
    <row r="34" spans="1:21" s="111" customFormat="1" ht="39" customHeight="1">
      <c r="A34" s="403" t="s">
        <v>367</v>
      </c>
      <c r="B34" s="403"/>
      <c r="C34" s="56" t="s">
        <v>28</v>
      </c>
      <c r="D34" s="56" t="s">
        <v>30</v>
      </c>
      <c r="E34" s="56" t="s">
        <v>31</v>
      </c>
      <c r="F34" s="56" t="s">
        <v>220</v>
      </c>
      <c r="G34" s="56" t="s">
        <v>368</v>
      </c>
      <c r="H34" s="56" t="s">
        <v>219</v>
      </c>
      <c r="I34" s="56" t="s">
        <v>340</v>
      </c>
      <c r="J34" s="56" t="s">
        <v>229</v>
      </c>
      <c r="K34" s="178"/>
      <c r="L34" s="225">
        <f>150000-L33</f>
        <v>25000</v>
      </c>
      <c r="M34" s="178"/>
      <c r="N34" s="178"/>
      <c r="O34" s="178"/>
      <c r="P34" s="178">
        <f>L34</f>
        <v>25000</v>
      </c>
      <c r="Q34" s="178">
        <f>P34</f>
        <v>25000</v>
      </c>
      <c r="R34" s="186"/>
      <c r="S34" s="186"/>
      <c r="T34" s="186"/>
      <c r="U34" s="186"/>
    </row>
    <row r="35" spans="1:21" s="111" customFormat="1" ht="18" customHeight="1" hidden="1">
      <c r="A35" s="403"/>
      <c r="B35" s="403"/>
      <c r="C35" s="56"/>
      <c r="D35" s="56"/>
      <c r="E35" s="56"/>
      <c r="F35" s="56"/>
      <c r="G35" s="56"/>
      <c r="H35" s="56"/>
      <c r="I35" s="56"/>
      <c r="J35" s="56"/>
      <c r="K35" s="178"/>
      <c r="L35" s="178"/>
      <c r="M35" s="178"/>
      <c r="N35" s="178"/>
      <c r="O35" s="178"/>
      <c r="P35" s="178"/>
      <c r="Q35" s="178"/>
      <c r="R35" s="186"/>
      <c r="S35" s="186"/>
      <c r="T35" s="186"/>
      <c r="U35" s="186"/>
    </row>
    <row r="36" spans="1:21" s="111" customFormat="1" ht="18" customHeight="1" hidden="1">
      <c r="A36" s="403"/>
      <c r="B36" s="403"/>
      <c r="C36" s="56"/>
      <c r="D36" s="56"/>
      <c r="E36" s="56"/>
      <c r="F36" s="56"/>
      <c r="G36" s="56"/>
      <c r="H36" s="56"/>
      <c r="I36" s="56"/>
      <c r="J36" s="56"/>
      <c r="K36" s="178"/>
      <c r="L36" s="178"/>
      <c r="M36" s="178"/>
      <c r="N36" s="178"/>
      <c r="O36" s="178"/>
      <c r="P36" s="178"/>
      <c r="Q36" s="178"/>
      <c r="R36" s="186"/>
      <c r="S36" s="186"/>
      <c r="T36" s="186"/>
      <c r="U36" s="186"/>
    </row>
    <row r="37" spans="1:21" s="165" customFormat="1" ht="27" customHeight="1" hidden="1">
      <c r="A37" s="404" t="s">
        <v>378</v>
      </c>
      <c r="B37" s="404"/>
      <c r="C37" s="168" t="s">
        <v>28</v>
      </c>
      <c r="D37" s="168" t="s">
        <v>30</v>
      </c>
      <c r="E37" s="168" t="s">
        <v>31</v>
      </c>
      <c r="F37" s="168" t="s">
        <v>220</v>
      </c>
      <c r="G37" s="168" t="s">
        <v>375</v>
      </c>
      <c r="H37" s="168"/>
      <c r="I37" s="168" t="s">
        <v>340</v>
      </c>
      <c r="J37" s="168"/>
      <c r="K37" s="167">
        <f>K38+K39</f>
        <v>0</v>
      </c>
      <c r="L37" s="167">
        <f aca="true" t="shared" si="12" ref="L37:Q37">L38+L39</f>
        <v>0</v>
      </c>
      <c r="M37" s="167">
        <f t="shared" si="12"/>
        <v>0</v>
      </c>
      <c r="N37" s="167">
        <f t="shared" si="12"/>
        <v>0</v>
      </c>
      <c r="O37" s="167">
        <f t="shared" si="12"/>
        <v>0</v>
      </c>
      <c r="P37" s="167">
        <f t="shared" si="12"/>
        <v>0</v>
      </c>
      <c r="Q37" s="167">
        <f t="shared" si="12"/>
        <v>0</v>
      </c>
      <c r="R37" s="193"/>
      <c r="S37" s="193"/>
      <c r="T37" s="193"/>
      <c r="U37" s="193"/>
    </row>
    <row r="38" spans="1:21" s="111" customFormat="1" ht="71.25" customHeight="1" hidden="1">
      <c r="A38" s="403" t="s">
        <v>379</v>
      </c>
      <c r="B38" s="403"/>
      <c r="C38" s="56" t="s">
        <v>28</v>
      </c>
      <c r="D38" s="56" t="s">
        <v>30</v>
      </c>
      <c r="E38" s="56" t="s">
        <v>31</v>
      </c>
      <c r="F38" s="56" t="s">
        <v>220</v>
      </c>
      <c r="G38" s="56" t="s">
        <v>376</v>
      </c>
      <c r="H38" s="56" t="s">
        <v>219</v>
      </c>
      <c r="I38" s="56" t="s">
        <v>340</v>
      </c>
      <c r="J38" s="56" t="s">
        <v>229</v>
      </c>
      <c r="K38" s="178"/>
      <c r="L38" s="178"/>
      <c r="M38" s="178"/>
      <c r="N38" s="178"/>
      <c r="O38" s="178"/>
      <c r="P38" s="178"/>
      <c r="Q38" s="178"/>
      <c r="R38" s="186"/>
      <c r="S38" s="186"/>
      <c r="T38" s="186"/>
      <c r="U38" s="186"/>
    </row>
    <row r="39" spans="1:21" s="111" customFormat="1" ht="71.25" customHeight="1" hidden="1">
      <c r="A39" s="403" t="s">
        <v>380</v>
      </c>
      <c r="B39" s="403"/>
      <c r="C39" s="56" t="s">
        <v>28</v>
      </c>
      <c r="D39" s="56" t="s">
        <v>30</v>
      </c>
      <c r="E39" s="56" t="s">
        <v>31</v>
      </c>
      <c r="F39" s="56" t="s">
        <v>220</v>
      </c>
      <c r="G39" s="56" t="s">
        <v>377</v>
      </c>
      <c r="H39" s="56" t="s">
        <v>219</v>
      </c>
      <c r="I39" s="56" t="s">
        <v>340</v>
      </c>
      <c r="J39" s="56" t="s">
        <v>229</v>
      </c>
      <c r="K39" s="178"/>
      <c r="L39" s="178">
        <v>0</v>
      </c>
      <c r="M39" s="178"/>
      <c r="N39" s="178"/>
      <c r="O39" s="178"/>
      <c r="P39" s="178">
        <v>0</v>
      </c>
      <c r="Q39" s="178">
        <v>0</v>
      </c>
      <c r="R39" s="186"/>
      <c r="S39" s="186"/>
      <c r="T39" s="186"/>
      <c r="U39" s="186"/>
    </row>
    <row r="40" spans="1:21" s="170" customFormat="1" ht="20.25" customHeight="1">
      <c r="A40" s="395"/>
      <c r="B40" s="395"/>
      <c r="C40" s="168" t="s">
        <v>28</v>
      </c>
      <c r="D40" s="168" t="s">
        <v>30</v>
      </c>
      <c r="E40" s="168" t="s">
        <v>160</v>
      </c>
      <c r="F40" s="168"/>
      <c r="G40" s="169"/>
      <c r="H40" s="169"/>
      <c r="I40" s="168" t="s">
        <v>340</v>
      </c>
      <c r="J40" s="168"/>
      <c r="K40" s="167">
        <f>K41</f>
        <v>0</v>
      </c>
      <c r="L40" s="167">
        <f aca="true" t="shared" si="13" ref="L40:Q40">L41+L43</f>
        <v>35100</v>
      </c>
      <c r="M40" s="167">
        <f t="shared" si="13"/>
        <v>0</v>
      </c>
      <c r="N40" s="167">
        <f t="shared" si="13"/>
        <v>0</v>
      </c>
      <c r="O40" s="167">
        <f t="shared" si="13"/>
        <v>0</v>
      </c>
      <c r="P40" s="167">
        <f t="shared" si="13"/>
        <v>36200</v>
      </c>
      <c r="Q40" s="167">
        <f t="shared" si="13"/>
        <v>36200</v>
      </c>
      <c r="R40" s="194"/>
      <c r="S40" s="194"/>
      <c r="T40" s="194"/>
      <c r="U40" s="194"/>
    </row>
    <row r="41" spans="1:21" s="165" customFormat="1" ht="21.75" customHeight="1">
      <c r="A41" s="394" t="s">
        <v>222</v>
      </c>
      <c r="B41" s="394"/>
      <c r="C41" s="168" t="s">
        <v>28</v>
      </c>
      <c r="D41" s="168" t="s">
        <v>30</v>
      </c>
      <c r="E41" s="168" t="s">
        <v>160</v>
      </c>
      <c r="F41" s="168" t="s">
        <v>220</v>
      </c>
      <c r="G41" s="166" t="s">
        <v>221</v>
      </c>
      <c r="H41" s="166"/>
      <c r="I41" s="168" t="s">
        <v>340</v>
      </c>
      <c r="J41" s="168"/>
      <c r="K41" s="167">
        <f>K42</f>
        <v>0</v>
      </c>
      <c r="L41" s="167">
        <f aca="true" t="shared" si="14" ref="L41:Q41">L42</f>
        <v>28000</v>
      </c>
      <c r="M41" s="167">
        <f t="shared" si="14"/>
        <v>0</v>
      </c>
      <c r="N41" s="167">
        <f t="shared" si="14"/>
        <v>0</v>
      </c>
      <c r="O41" s="167">
        <f t="shared" si="14"/>
        <v>0</v>
      </c>
      <c r="P41" s="167">
        <f t="shared" si="14"/>
        <v>29100</v>
      </c>
      <c r="Q41" s="167">
        <f t="shared" si="14"/>
        <v>29100</v>
      </c>
      <c r="R41" s="193"/>
      <c r="S41" s="193"/>
      <c r="T41" s="193"/>
      <c r="U41" s="193"/>
    </row>
    <row r="42" spans="1:21" s="111" customFormat="1" ht="15.75">
      <c r="A42" s="405" t="s">
        <v>222</v>
      </c>
      <c r="B42" s="405"/>
      <c r="C42" s="56" t="s">
        <v>28</v>
      </c>
      <c r="D42" s="56" t="s">
        <v>30</v>
      </c>
      <c r="E42" s="56" t="s">
        <v>160</v>
      </c>
      <c r="F42" s="56" t="s">
        <v>220</v>
      </c>
      <c r="G42" s="93" t="s">
        <v>221</v>
      </c>
      <c r="H42" s="93" t="s">
        <v>219</v>
      </c>
      <c r="I42" s="56" t="s">
        <v>340</v>
      </c>
      <c r="J42" s="56" t="s">
        <v>225</v>
      </c>
      <c r="K42" s="178"/>
      <c r="L42" s="178">
        <v>28000</v>
      </c>
      <c r="M42" s="178"/>
      <c r="N42" s="178"/>
      <c r="O42" s="178"/>
      <c r="P42" s="178">
        <f>36200-P44</f>
        <v>29100</v>
      </c>
      <c r="Q42" s="178">
        <f>36200-Q44</f>
        <v>29100</v>
      </c>
      <c r="R42" s="186"/>
      <c r="S42" s="186"/>
      <c r="T42" s="186"/>
      <c r="U42" s="186"/>
    </row>
    <row r="43" spans="1:21" s="165" customFormat="1" ht="26.25" customHeight="1">
      <c r="A43" s="404" t="s">
        <v>223</v>
      </c>
      <c r="B43" s="404"/>
      <c r="C43" s="168" t="s">
        <v>28</v>
      </c>
      <c r="D43" s="168" t="s">
        <v>30</v>
      </c>
      <c r="E43" s="168" t="s">
        <v>160</v>
      </c>
      <c r="F43" s="168" t="s">
        <v>220</v>
      </c>
      <c r="G43" s="168" t="s">
        <v>224</v>
      </c>
      <c r="H43" s="168"/>
      <c r="I43" s="168" t="s">
        <v>340</v>
      </c>
      <c r="J43" s="168"/>
      <c r="K43" s="167">
        <f>K44</f>
        <v>0</v>
      </c>
      <c r="L43" s="167">
        <f aca="true" t="shared" si="15" ref="L43:Q43">L44</f>
        <v>7100</v>
      </c>
      <c r="M43" s="167">
        <f t="shared" si="15"/>
        <v>0</v>
      </c>
      <c r="N43" s="167">
        <f t="shared" si="15"/>
        <v>0</v>
      </c>
      <c r="O43" s="167">
        <f t="shared" si="15"/>
        <v>0</v>
      </c>
      <c r="P43" s="167">
        <f t="shared" si="15"/>
        <v>7100</v>
      </c>
      <c r="Q43" s="167">
        <f t="shared" si="15"/>
        <v>7100</v>
      </c>
      <c r="R43" s="193"/>
      <c r="S43" s="193"/>
      <c r="T43" s="193"/>
      <c r="U43" s="193"/>
    </row>
    <row r="44" spans="1:21" s="111" customFormat="1" ht="29.25" customHeight="1">
      <c r="A44" s="403" t="s">
        <v>223</v>
      </c>
      <c r="B44" s="403"/>
      <c r="C44" s="56" t="s">
        <v>28</v>
      </c>
      <c r="D44" s="56" t="s">
        <v>30</v>
      </c>
      <c r="E44" s="56" t="s">
        <v>160</v>
      </c>
      <c r="F44" s="56" t="s">
        <v>220</v>
      </c>
      <c r="G44" s="56" t="s">
        <v>224</v>
      </c>
      <c r="H44" s="56" t="s">
        <v>219</v>
      </c>
      <c r="I44" s="56" t="s">
        <v>340</v>
      </c>
      <c r="J44" s="56" t="s">
        <v>227</v>
      </c>
      <c r="K44" s="53"/>
      <c r="L44" s="53">
        <v>7100</v>
      </c>
      <c r="M44" s="53"/>
      <c r="N44" s="53"/>
      <c r="O44" s="53"/>
      <c r="P44" s="178">
        <f>L44</f>
        <v>7100</v>
      </c>
      <c r="Q44" s="178">
        <f>P44</f>
        <v>7100</v>
      </c>
      <c r="R44" s="186"/>
      <c r="S44" s="186"/>
      <c r="T44" s="186"/>
      <c r="U44" s="186"/>
    </row>
    <row r="45" spans="1:21" s="174" customFormat="1" ht="27" customHeight="1">
      <c r="A45" s="386" t="s">
        <v>385</v>
      </c>
      <c r="B45" s="386"/>
      <c r="C45" s="172" t="s">
        <v>31</v>
      </c>
      <c r="D45" s="172"/>
      <c r="E45" s="172"/>
      <c r="F45" s="172"/>
      <c r="G45" s="172"/>
      <c r="H45" s="172"/>
      <c r="I45" s="172"/>
      <c r="J45" s="172"/>
      <c r="K45" s="173">
        <f>K46</f>
        <v>120017.65</v>
      </c>
      <c r="L45" s="173">
        <f aca="true" t="shared" si="16" ref="L45:Q45">L46</f>
        <v>6392400</v>
      </c>
      <c r="M45" s="173">
        <f t="shared" si="16"/>
        <v>254192.2</v>
      </c>
      <c r="N45" s="173">
        <f t="shared" si="16"/>
        <v>254192.2</v>
      </c>
      <c r="O45" s="173">
        <f t="shared" si="16"/>
        <v>254192.2</v>
      </c>
      <c r="P45" s="173">
        <f>P46</f>
        <v>6366600</v>
      </c>
      <c r="Q45" s="173">
        <f t="shared" si="16"/>
        <v>6393500</v>
      </c>
      <c r="R45" s="193"/>
      <c r="S45" s="193"/>
      <c r="T45" s="193"/>
      <c r="U45" s="193"/>
    </row>
    <row r="46" spans="1:21" s="165" customFormat="1" ht="15.75">
      <c r="A46" s="395"/>
      <c r="B46" s="395"/>
      <c r="C46" s="168" t="s">
        <v>31</v>
      </c>
      <c r="D46" s="168" t="s">
        <v>30</v>
      </c>
      <c r="E46" s="168" t="s">
        <v>31</v>
      </c>
      <c r="F46" s="168"/>
      <c r="G46" s="163"/>
      <c r="H46" s="163"/>
      <c r="I46" s="168" t="s">
        <v>341</v>
      </c>
      <c r="J46" s="168"/>
      <c r="K46" s="167">
        <f>K47+K107</f>
        <v>120017.65</v>
      </c>
      <c r="L46" s="167">
        <f aca="true" t="shared" si="17" ref="L46:Q46">L47+L107</f>
        <v>6392400</v>
      </c>
      <c r="M46" s="167">
        <f t="shared" si="17"/>
        <v>254192.2</v>
      </c>
      <c r="N46" s="167">
        <f t="shared" si="17"/>
        <v>254192.2</v>
      </c>
      <c r="O46" s="167">
        <f t="shared" si="17"/>
        <v>254192.2</v>
      </c>
      <c r="P46" s="167">
        <f>P47+P107</f>
        <v>6366600</v>
      </c>
      <c r="Q46" s="167">
        <f t="shared" si="17"/>
        <v>6393500</v>
      </c>
      <c r="R46" s="193"/>
      <c r="S46" s="193"/>
      <c r="T46" s="193"/>
      <c r="U46" s="193"/>
    </row>
    <row r="47" spans="1:18" s="193" customFormat="1" ht="15.75">
      <c r="A47" s="397"/>
      <c r="B47" s="397"/>
      <c r="C47" s="226" t="s">
        <v>31</v>
      </c>
      <c r="D47" s="226" t="s">
        <v>30</v>
      </c>
      <c r="E47" s="226" t="s">
        <v>31</v>
      </c>
      <c r="F47" s="226" t="s">
        <v>220</v>
      </c>
      <c r="G47" s="227"/>
      <c r="H47" s="227"/>
      <c r="I47" s="226" t="s">
        <v>341</v>
      </c>
      <c r="J47" s="226"/>
      <c r="K47" s="228">
        <f>K48+K50+K53+K55+K57+K60+K65+K71+K79+K83+K91+K93+K100</f>
        <v>120017.65</v>
      </c>
      <c r="L47" s="228">
        <f aca="true" t="shared" si="18" ref="L47:Q47">L48+L50+L53+L55+L57+L60+L65+L71+L79+L83+L91+L93+L100</f>
        <v>4847600</v>
      </c>
      <c r="M47" s="228">
        <f t="shared" si="18"/>
        <v>254192.2</v>
      </c>
      <c r="N47" s="228">
        <f t="shared" si="18"/>
        <v>254192.2</v>
      </c>
      <c r="O47" s="228">
        <f t="shared" si="18"/>
        <v>254192.2</v>
      </c>
      <c r="P47" s="228">
        <f>P48+P50+P53+P55+P57+P60+P65+P71+P79+P83+P91+P93+P100</f>
        <v>4821800</v>
      </c>
      <c r="Q47" s="228">
        <f t="shared" si="18"/>
        <v>4848700</v>
      </c>
      <c r="R47" s="192"/>
    </row>
    <row r="48" spans="1:21" s="174" customFormat="1" ht="15.75">
      <c r="A48" s="386" t="s">
        <v>222</v>
      </c>
      <c r="B48" s="386"/>
      <c r="C48" s="190" t="s">
        <v>31</v>
      </c>
      <c r="D48" s="190" t="s">
        <v>30</v>
      </c>
      <c r="E48" s="190" t="s">
        <v>31</v>
      </c>
      <c r="F48" s="190" t="s">
        <v>220</v>
      </c>
      <c r="G48" s="172" t="s">
        <v>221</v>
      </c>
      <c r="H48" s="172"/>
      <c r="I48" s="190" t="s">
        <v>341</v>
      </c>
      <c r="J48" s="190"/>
      <c r="K48" s="173">
        <f>K49</f>
        <v>0</v>
      </c>
      <c r="L48" s="173">
        <f aca="true" t="shared" si="19" ref="L48:Q48">L49</f>
        <v>750000</v>
      </c>
      <c r="M48" s="173">
        <f t="shared" si="19"/>
        <v>0</v>
      </c>
      <c r="N48" s="173">
        <f t="shared" si="19"/>
        <v>0</v>
      </c>
      <c r="O48" s="173">
        <f t="shared" si="19"/>
        <v>0</v>
      </c>
      <c r="P48" s="173">
        <f t="shared" si="19"/>
        <v>750000</v>
      </c>
      <c r="Q48" s="173">
        <f t="shared" si="19"/>
        <v>750000</v>
      </c>
      <c r="R48" s="193"/>
      <c r="S48" s="193"/>
      <c r="T48" s="193"/>
      <c r="U48" s="193"/>
    </row>
    <row r="49" spans="1:21" s="189" customFormat="1" ht="15.75">
      <c r="A49" s="400" t="s">
        <v>222</v>
      </c>
      <c r="B49" s="400"/>
      <c r="C49" s="187" t="s">
        <v>31</v>
      </c>
      <c r="D49" s="187" t="s">
        <v>30</v>
      </c>
      <c r="E49" s="187" t="s">
        <v>31</v>
      </c>
      <c r="F49" s="187" t="s">
        <v>220</v>
      </c>
      <c r="G49" s="175" t="s">
        <v>221</v>
      </c>
      <c r="H49" s="175" t="s">
        <v>219</v>
      </c>
      <c r="I49" s="187" t="s">
        <v>341</v>
      </c>
      <c r="J49" s="187" t="s">
        <v>225</v>
      </c>
      <c r="K49" s="191"/>
      <c r="L49" s="191">
        <v>750000</v>
      </c>
      <c r="M49" s="191"/>
      <c r="N49" s="191"/>
      <c r="O49" s="191"/>
      <c r="P49" s="178">
        <f>L49</f>
        <v>750000</v>
      </c>
      <c r="Q49" s="178">
        <f>P49</f>
        <v>750000</v>
      </c>
      <c r="R49" s="186"/>
      <c r="S49" s="186"/>
      <c r="T49" s="186"/>
      <c r="U49" s="186"/>
    </row>
    <row r="50" spans="1:21" s="174" customFormat="1" ht="15.75" hidden="1">
      <c r="A50" s="401" t="s">
        <v>363</v>
      </c>
      <c r="B50" s="402"/>
      <c r="C50" s="190" t="s">
        <v>31</v>
      </c>
      <c r="D50" s="190" t="s">
        <v>30</v>
      </c>
      <c r="E50" s="190" t="s">
        <v>31</v>
      </c>
      <c r="F50" s="190" t="s">
        <v>220</v>
      </c>
      <c r="G50" s="172" t="s">
        <v>361</v>
      </c>
      <c r="H50" s="172"/>
      <c r="I50" s="190" t="s">
        <v>341</v>
      </c>
      <c r="J50" s="190"/>
      <c r="K50" s="173">
        <f>K51+K52</f>
        <v>0</v>
      </c>
      <c r="L50" s="173">
        <f aca="true" t="shared" si="20" ref="L50:Q50">L51+L52</f>
        <v>0</v>
      </c>
      <c r="M50" s="173">
        <f t="shared" si="20"/>
        <v>0</v>
      </c>
      <c r="N50" s="173">
        <f t="shared" si="20"/>
        <v>0</v>
      </c>
      <c r="O50" s="173">
        <f t="shared" si="20"/>
        <v>0</v>
      </c>
      <c r="P50" s="173">
        <f t="shared" si="20"/>
        <v>0</v>
      </c>
      <c r="Q50" s="173">
        <f t="shared" si="20"/>
        <v>0</v>
      </c>
      <c r="R50" s="193"/>
      <c r="S50" s="193"/>
      <c r="T50" s="193"/>
      <c r="U50" s="193"/>
    </row>
    <row r="51" spans="1:21" s="189" customFormat="1" ht="33" customHeight="1" hidden="1">
      <c r="A51" s="398" t="s">
        <v>364</v>
      </c>
      <c r="B51" s="399"/>
      <c r="C51" s="187" t="s">
        <v>31</v>
      </c>
      <c r="D51" s="187" t="s">
        <v>30</v>
      </c>
      <c r="E51" s="187" t="s">
        <v>31</v>
      </c>
      <c r="F51" s="187" t="s">
        <v>220</v>
      </c>
      <c r="G51" s="175" t="s">
        <v>362</v>
      </c>
      <c r="H51" s="175" t="s">
        <v>219</v>
      </c>
      <c r="I51" s="187" t="s">
        <v>341</v>
      </c>
      <c r="J51" s="187" t="s">
        <v>225</v>
      </c>
      <c r="K51" s="188"/>
      <c r="L51" s="188"/>
      <c r="M51" s="188"/>
      <c r="N51" s="188"/>
      <c r="O51" s="188"/>
      <c r="P51" s="188"/>
      <c r="Q51" s="188"/>
      <c r="R51" s="186"/>
      <c r="S51" s="186"/>
      <c r="T51" s="186"/>
      <c r="U51" s="186"/>
    </row>
    <row r="52" spans="1:21" s="189" customFormat="1" ht="35.25" customHeight="1" hidden="1">
      <c r="A52" s="398" t="s">
        <v>364</v>
      </c>
      <c r="B52" s="399"/>
      <c r="C52" s="187" t="s">
        <v>31</v>
      </c>
      <c r="D52" s="187" t="s">
        <v>30</v>
      </c>
      <c r="E52" s="187" t="s">
        <v>31</v>
      </c>
      <c r="F52" s="187" t="s">
        <v>220</v>
      </c>
      <c r="G52" s="175" t="s">
        <v>362</v>
      </c>
      <c r="H52" s="175" t="s">
        <v>219</v>
      </c>
      <c r="I52" s="187" t="s">
        <v>341</v>
      </c>
      <c r="J52" s="187" t="s">
        <v>226</v>
      </c>
      <c r="K52" s="188"/>
      <c r="L52" s="188"/>
      <c r="M52" s="188"/>
      <c r="N52" s="188"/>
      <c r="O52" s="188"/>
      <c r="P52" s="188"/>
      <c r="Q52" s="188"/>
      <c r="R52" s="186"/>
      <c r="S52" s="186"/>
      <c r="T52" s="186"/>
      <c r="U52" s="186"/>
    </row>
    <row r="53" spans="1:21" s="174" customFormat="1" ht="26.25" customHeight="1">
      <c r="A53" s="406" t="s">
        <v>223</v>
      </c>
      <c r="B53" s="406"/>
      <c r="C53" s="190" t="s">
        <v>31</v>
      </c>
      <c r="D53" s="190" t="s">
        <v>30</v>
      </c>
      <c r="E53" s="190" t="s">
        <v>31</v>
      </c>
      <c r="F53" s="190" t="s">
        <v>220</v>
      </c>
      <c r="G53" s="190" t="s">
        <v>224</v>
      </c>
      <c r="H53" s="190"/>
      <c r="I53" s="190" t="s">
        <v>341</v>
      </c>
      <c r="J53" s="190"/>
      <c r="K53" s="173">
        <f>K54</f>
        <v>0</v>
      </c>
      <c r="L53" s="173">
        <f aca="true" t="shared" si="21" ref="L53:Q53">L54</f>
        <v>226500</v>
      </c>
      <c r="M53" s="173">
        <f t="shared" si="21"/>
        <v>0</v>
      </c>
      <c r="N53" s="173">
        <f t="shared" si="21"/>
        <v>0</v>
      </c>
      <c r="O53" s="173">
        <f t="shared" si="21"/>
        <v>0</v>
      </c>
      <c r="P53" s="173">
        <f t="shared" si="21"/>
        <v>226500</v>
      </c>
      <c r="Q53" s="173">
        <f t="shared" si="21"/>
        <v>226500</v>
      </c>
      <c r="R53" s="193"/>
      <c r="S53" s="193"/>
      <c r="T53" s="193"/>
      <c r="U53" s="193"/>
    </row>
    <row r="54" spans="1:21" s="189" customFormat="1" ht="29.25" customHeight="1">
      <c r="A54" s="396" t="s">
        <v>223</v>
      </c>
      <c r="B54" s="396"/>
      <c r="C54" s="187" t="s">
        <v>31</v>
      </c>
      <c r="D54" s="187" t="s">
        <v>30</v>
      </c>
      <c r="E54" s="187" t="s">
        <v>31</v>
      </c>
      <c r="F54" s="187" t="s">
        <v>220</v>
      </c>
      <c r="G54" s="187" t="s">
        <v>224</v>
      </c>
      <c r="H54" s="187" t="s">
        <v>219</v>
      </c>
      <c r="I54" s="187" t="s">
        <v>341</v>
      </c>
      <c r="J54" s="187" t="s">
        <v>227</v>
      </c>
      <c r="K54" s="191"/>
      <c r="L54" s="191">
        <v>226500</v>
      </c>
      <c r="M54" s="191"/>
      <c r="N54" s="191"/>
      <c r="O54" s="191"/>
      <c r="P54" s="178">
        <f>L54</f>
        <v>226500</v>
      </c>
      <c r="Q54" s="178">
        <f>P54</f>
        <v>226500</v>
      </c>
      <c r="R54" s="186"/>
      <c r="S54" s="186"/>
      <c r="T54" s="186"/>
      <c r="U54" s="186"/>
    </row>
    <row r="55" spans="1:21" s="165" customFormat="1" ht="29.25" customHeight="1" hidden="1">
      <c r="A55" s="404" t="s">
        <v>35</v>
      </c>
      <c r="B55" s="404"/>
      <c r="C55" s="168" t="s">
        <v>31</v>
      </c>
      <c r="D55" s="168" t="s">
        <v>30</v>
      </c>
      <c r="E55" s="168" t="s">
        <v>31</v>
      </c>
      <c r="F55" s="168" t="s">
        <v>220</v>
      </c>
      <c r="G55" s="168" t="s">
        <v>228</v>
      </c>
      <c r="H55" s="168"/>
      <c r="I55" s="168" t="s">
        <v>341</v>
      </c>
      <c r="J55" s="168"/>
      <c r="K55" s="167">
        <f>K56</f>
        <v>0</v>
      </c>
      <c r="L55" s="167">
        <f aca="true" t="shared" si="22" ref="L55:Q55">L56</f>
        <v>0</v>
      </c>
      <c r="M55" s="167">
        <f t="shared" si="22"/>
        <v>0</v>
      </c>
      <c r="N55" s="167">
        <f t="shared" si="22"/>
        <v>0</v>
      </c>
      <c r="O55" s="167">
        <f t="shared" si="22"/>
        <v>0</v>
      </c>
      <c r="P55" s="167">
        <f t="shared" si="22"/>
        <v>0</v>
      </c>
      <c r="Q55" s="167">
        <f t="shared" si="22"/>
        <v>0</v>
      </c>
      <c r="R55" s="193"/>
      <c r="S55" s="193"/>
      <c r="T55" s="193"/>
      <c r="U55" s="193"/>
    </row>
    <row r="56" spans="1:21" s="111" customFormat="1" ht="15.75" hidden="1">
      <c r="A56" s="403" t="s">
        <v>35</v>
      </c>
      <c r="B56" s="403"/>
      <c r="C56" s="56" t="s">
        <v>31</v>
      </c>
      <c r="D56" s="56" t="s">
        <v>30</v>
      </c>
      <c r="E56" s="56" t="s">
        <v>31</v>
      </c>
      <c r="F56" s="56" t="s">
        <v>220</v>
      </c>
      <c r="G56" s="56" t="s">
        <v>228</v>
      </c>
      <c r="H56" s="56" t="s">
        <v>219</v>
      </c>
      <c r="I56" s="56" t="s">
        <v>341</v>
      </c>
      <c r="J56" s="56" t="s">
        <v>229</v>
      </c>
      <c r="K56" s="178"/>
      <c r="L56" s="178"/>
      <c r="M56" s="178"/>
      <c r="N56" s="178"/>
      <c r="O56" s="178"/>
      <c r="P56" s="178"/>
      <c r="Q56" s="178"/>
      <c r="R56" s="186"/>
      <c r="S56" s="186"/>
      <c r="T56" s="186"/>
      <c r="U56" s="186"/>
    </row>
    <row r="57" spans="1:21" s="165" customFormat="1" ht="26.25" customHeight="1" hidden="1">
      <c r="A57" s="404" t="s">
        <v>36</v>
      </c>
      <c r="B57" s="404"/>
      <c r="C57" s="168" t="s">
        <v>31</v>
      </c>
      <c r="D57" s="168" t="s">
        <v>30</v>
      </c>
      <c r="E57" s="168" t="s">
        <v>31</v>
      </c>
      <c r="F57" s="168" t="s">
        <v>220</v>
      </c>
      <c r="G57" s="168" t="s">
        <v>85</v>
      </c>
      <c r="H57" s="168"/>
      <c r="I57" s="168" t="s">
        <v>341</v>
      </c>
      <c r="J57" s="168"/>
      <c r="K57" s="167">
        <f>K58+K59</f>
        <v>0</v>
      </c>
      <c r="L57" s="167">
        <f aca="true" t="shared" si="23" ref="L57:Q57">L58+L59</f>
        <v>0</v>
      </c>
      <c r="M57" s="167">
        <f t="shared" si="23"/>
        <v>0</v>
      </c>
      <c r="N57" s="167">
        <f t="shared" si="23"/>
        <v>0</v>
      </c>
      <c r="O57" s="167">
        <f t="shared" si="23"/>
        <v>0</v>
      </c>
      <c r="P57" s="167">
        <f t="shared" si="23"/>
        <v>0</v>
      </c>
      <c r="Q57" s="167">
        <f t="shared" si="23"/>
        <v>0</v>
      </c>
      <c r="R57" s="193"/>
      <c r="S57" s="193"/>
      <c r="T57" s="193"/>
      <c r="U57" s="193"/>
    </row>
    <row r="58" spans="1:21" s="111" customFormat="1" ht="29.25" customHeight="1" hidden="1">
      <c r="A58" s="403" t="s">
        <v>36</v>
      </c>
      <c r="B58" s="403"/>
      <c r="C58" s="56" t="s">
        <v>31</v>
      </c>
      <c r="D58" s="56" t="s">
        <v>30</v>
      </c>
      <c r="E58" s="56" t="s">
        <v>31</v>
      </c>
      <c r="F58" s="56" t="s">
        <v>220</v>
      </c>
      <c r="G58" s="56" t="s">
        <v>85</v>
      </c>
      <c r="H58" s="56" t="s">
        <v>219</v>
      </c>
      <c r="I58" s="56" t="s">
        <v>341</v>
      </c>
      <c r="J58" s="56" t="s">
        <v>229</v>
      </c>
      <c r="K58" s="178"/>
      <c r="L58" s="178"/>
      <c r="M58" s="178"/>
      <c r="N58" s="178"/>
      <c r="O58" s="178"/>
      <c r="P58" s="178"/>
      <c r="Q58" s="178"/>
      <c r="R58" s="186"/>
      <c r="S58" s="186"/>
      <c r="T58" s="186"/>
      <c r="U58" s="186"/>
    </row>
    <row r="59" spans="1:21" s="111" customFormat="1" ht="29.25" customHeight="1" hidden="1">
      <c r="A59" s="403" t="s">
        <v>36</v>
      </c>
      <c r="B59" s="403"/>
      <c r="C59" s="56" t="s">
        <v>31</v>
      </c>
      <c r="D59" s="56" t="s">
        <v>30</v>
      </c>
      <c r="E59" s="56" t="s">
        <v>31</v>
      </c>
      <c r="F59" s="56" t="s">
        <v>220</v>
      </c>
      <c r="G59" s="56" t="s">
        <v>85</v>
      </c>
      <c r="H59" s="56" t="s">
        <v>339</v>
      </c>
      <c r="I59" s="56" t="s">
        <v>341</v>
      </c>
      <c r="J59" s="56" t="s">
        <v>226</v>
      </c>
      <c r="K59" s="178"/>
      <c r="L59" s="178"/>
      <c r="M59" s="178"/>
      <c r="N59" s="178"/>
      <c r="O59" s="178"/>
      <c r="P59" s="178"/>
      <c r="Q59" s="178"/>
      <c r="R59" s="186"/>
      <c r="S59" s="186"/>
      <c r="T59" s="186"/>
      <c r="U59" s="186"/>
    </row>
    <row r="60" spans="1:21" s="174" customFormat="1" ht="15.75">
      <c r="A60" s="406" t="s">
        <v>37</v>
      </c>
      <c r="B60" s="406"/>
      <c r="C60" s="190" t="s">
        <v>31</v>
      </c>
      <c r="D60" s="190" t="s">
        <v>30</v>
      </c>
      <c r="E60" s="190" t="s">
        <v>31</v>
      </c>
      <c r="F60" s="190" t="s">
        <v>220</v>
      </c>
      <c r="G60" s="190" t="s">
        <v>232</v>
      </c>
      <c r="H60" s="190"/>
      <c r="I60" s="190" t="s">
        <v>341</v>
      </c>
      <c r="J60" s="190"/>
      <c r="K60" s="173">
        <f>K61+K62+K63+K64</f>
        <v>117366.56999999999</v>
      </c>
      <c r="L60" s="173">
        <f aca="true" t="shared" si="24" ref="L60:Q60">L61+L62+L63+L64</f>
        <v>2135763.04</v>
      </c>
      <c r="M60" s="173">
        <f t="shared" si="24"/>
        <v>0</v>
      </c>
      <c r="N60" s="173">
        <f t="shared" si="24"/>
        <v>0</v>
      </c>
      <c r="O60" s="173">
        <f t="shared" si="24"/>
        <v>0</v>
      </c>
      <c r="P60" s="173">
        <f t="shared" si="24"/>
        <v>2135763.04</v>
      </c>
      <c r="Q60" s="173">
        <f t="shared" si="24"/>
        <v>2135763.04</v>
      </c>
      <c r="R60" s="193"/>
      <c r="S60" s="193"/>
      <c r="T60" s="193"/>
      <c r="U60" s="193"/>
    </row>
    <row r="61" spans="1:21" s="189" customFormat="1" ht="15.75">
      <c r="A61" s="396" t="s">
        <v>37</v>
      </c>
      <c r="B61" s="396"/>
      <c r="C61" s="187" t="s">
        <v>31</v>
      </c>
      <c r="D61" s="187" t="s">
        <v>30</v>
      </c>
      <c r="E61" s="187" t="s">
        <v>31</v>
      </c>
      <c r="F61" s="187" t="s">
        <v>220</v>
      </c>
      <c r="G61" s="187" t="s">
        <v>232</v>
      </c>
      <c r="H61" s="187" t="s">
        <v>233</v>
      </c>
      <c r="I61" s="187" t="s">
        <v>341</v>
      </c>
      <c r="J61" s="187" t="s">
        <v>229</v>
      </c>
      <c r="K61" s="188"/>
      <c r="L61" s="188">
        <v>1251900</v>
      </c>
      <c r="M61" s="188"/>
      <c r="N61" s="188"/>
      <c r="O61" s="188"/>
      <c r="P61" s="178">
        <f>L61</f>
        <v>1251900</v>
      </c>
      <c r="Q61" s="178">
        <f>P61</f>
        <v>1251900</v>
      </c>
      <c r="R61" s="186"/>
      <c r="S61" s="186"/>
      <c r="T61" s="186"/>
      <c r="U61" s="186"/>
    </row>
    <row r="62" spans="1:21" s="189" customFormat="1" ht="15.75">
      <c r="A62" s="396" t="s">
        <v>37</v>
      </c>
      <c r="B62" s="396"/>
      <c r="C62" s="187" t="s">
        <v>31</v>
      </c>
      <c r="D62" s="187" t="s">
        <v>30</v>
      </c>
      <c r="E62" s="187" t="s">
        <v>31</v>
      </c>
      <c r="F62" s="187" t="s">
        <v>220</v>
      </c>
      <c r="G62" s="187" t="s">
        <v>232</v>
      </c>
      <c r="H62" s="187" t="s">
        <v>490</v>
      </c>
      <c r="I62" s="187" t="s">
        <v>341</v>
      </c>
      <c r="J62" s="187" t="s">
        <v>229</v>
      </c>
      <c r="K62" s="188">
        <v>7755.48</v>
      </c>
      <c r="L62" s="188">
        <v>43363.04</v>
      </c>
      <c r="M62" s="188"/>
      <c r="N62" s="188"/>
      <c r="O62" s="188"/>
      <c r="P62" s="178">
        <f>L62</f>
        <v>43363.04</v>
      </c>
      <c r="Q62" s="188">
        <v>43363.04</v>
      </c>
      <c r="R62" s="186"/>
      <c r="S62" s="186"/>
      <c r="T62" s="186"/>
      <c r="U62" s="186"/>
    </row>
    <row r="63" spans="1:21" s="189" customFormat="1" ht="15.75">
      <c r="A63" s="396" t="s">
        <v>37</v>
      </c>
      <c r="B63" s="396"/>
      <c r="C63" s="187" t="s">
        <v>31</v>
      </c>
      <c r="D63" s="187" t="s">
        <v>30</v>
      </c>
      <c r="E63" s="187" t="s">
        <v>31</v>
      </c>
      <c r="F63" s="187" t="s">
        <v>220</v>
      </c>
      <c r="G63" s="187" t="s">
        <v>232</v>
      </c>
      <c r="H63" s="187" t="s">
        <v>234</v>
      </c>
      <c r="I63" s="187" t="s">
        <v>341</v>
      </c>
      <c r="J63" s="187" t="s">
        <v>229</v>
      </c>
      <c r="K63" s="188"/>
      <c r="L63" s="188">
        <v>693800</v>
      </c>
      <c r="M63" s="188"/>
      <c r="N63" s="188"/>
      <c r="O63" s="188"/>
      <c r="P63" s="178">
        <f>L63</f>
        <v>693800</v>
      </c>
      <c r="Q63" s="178">
        <f>P63</f>
        <v>693800</v>
      </c>
      <c r="R63" s="186"/>
      <c r="S63" s="186"/>
      <c r="T63" s="186"/>
      <c r="U63" s="186"/>
    </row>
    <row r="64" spans="1:21" s="189" customFormat="1" ht="15.75">
      <c r="A64" s="396" t="s">
        <v>37</v>
      </c>
      <c r="B64" s="396"/>
      <c r="C64" s="187" t="s">
        <v>31</v>
      </c>
      <c r="D64" s="187" t="s">
        <v>30</v>
      </c>
      <c r="E64" s="187" t="s">
        <v>31</v>
      </c>
      <c r="F64" s="187" t="s">
        <v>220</v>
      </c>
      <c r="G64" s="187" t="s">
        <v>232</v>
      </c>
      <c r="H64" s="187" t="s">
        <v>235</v>
      </c>
      <c r="I64" s="187" t="s">
        <v>341</v>
      </c>
      <c r="J64" s="187" t="s">
        <v>229</v>
      </c>
      <c r="K64" s="188">
        <v>109611.09</v>
      </c>
      <c r="L64" s="188">
        <v>146700</v>
      </c>
      <c r="M64" s="188"/>
      <c r="N64" s="188"/>
      <c r="O64" s="188"/>
      <c r="P64" s="178">
        <f>L64</f>
        <v>146700</v>
      </c>
      <c r="Q64" s="178">
        <f>P64</f>
        <v>146700</v>
      </c>
      <c r="R64" s="186"/>
      <c r="S64" s="186"/>
      <c r="T64" s="186"/>
      <c r="U64" s="186"/>
    </row>
    <row r="65" spans="1:21" s="165" customFormat="1" ht="30" customHeight="1">
      <c r="A65" s="404" t="s">
        <v>236</v>
      </c>
      <c r="B65" s="404"/>
      <c r="C65" s="168" t="s">
        <v>31</v>
      </c>
      <c r="D65" s="168" t="s">
        <v>30</v>
      </c>
      <c r="E65" s="168" t="s">
        <v>31</v>
      </c>
      <c r="F65" s="168" t="s">
        <v>220</v>
      </c>
      <c r="G65" s="168" t="s">
        <v>237</v>
      </c>
      <c r="H65" s="168"/>
      <c r="I65" s="168" t="s">
        <v>341</v>
      </c>
      <c r="J65" s="168"/>
      <c r="K65" s="167">
        <f>K66+K67+K68+K69+K70</f>
        <v>0</v>
      </c>
      <c r="L65" s="167">
        <f aca="true" t="shared" si="25" ref="L65:Q65">L66+L67+L68+L69+L70</f>
        <v>505884.96</v>
      </c>
      <c r="M65" s="167">
        <f t="shared" si="25"/>
        <v>0</v>
      </c>
      <c r="N65" s="167">
        <f t="shared" si="25"/>
        <v>0</v>
      </c>
      <c r="O65" s="167">
        <f t="shared" si="25"/>
        <v>0</v>
      </c>
      <c r="P65" s="167">
        <f t="shared" si="25"/>
        <v>505884.96</v>
      </c>
      <c r="Q65" s="167">
        <f t="shared" si="25"/>
        <v>505884.96</v>
      </c>
      <c r="R65" s="193"/>
      <c r="S65" s="193"/>
      <c r="T65" s="193"/>
      <c r="U65" s="193"/>
    </row>
    <row r="66" spans="1:21" s="111" customFormat="1" ht="28.5" customHeight="1">
      <c r="A66" s="403" t="s">
        <v>236</v>
      </c>
      <c r="B66" s="403"/>
      <c r="C66" s="56" t="s">
        <v>31</v>
      </c>
      <c r="D66" s="56" t="s">
        <v>30</v>
      </c>
      <c r="E66" s="56" t="s">
        <v>31</v>
      </c>
      <c r="F66" s="56" t="s">
        <v>220</v>
      </c>
      <c r="G66" s="56" t="s">
        <v>237</v>
      </c>
      <c r="H66" s="56" t="s">
        <v>219</v>
      </c>
      <c r="I66" s="56" t="s">
        <v>341</v>
      </c>
      <c r="J66" s="56" t="s">
        <v>229</v>
      </c>
      <c r="K66" s="178"/>
      <c r="L66" s="178">
        <f>270000+59500-43363.04</f>
        <v>286136.96</v>
      </c>
      <c r="M66" s="178"/>
      <c r="N66" s="178"/>
      <c r="O66" s="178"/>
      <c r="P66" s="178">
        <f>L66</f>
        <v>286136.96</v>
      </c>
      <c r="Q66" s="178">
        <f>P66</f>
        <v>286136.96</v>
      </c>
      <c r="R66" s="186"/>
      <c r="S66" s="186"/>
      <c r="T66" s="186"/>
      <c r="U66" s="186"/>
    </row>
    <row r="67" spans="1:21" s="111" customFormat="1" ht="29.25" customHeight="1" hidden="1">
      <c r="A67" s="403" t="s">
        <v>236</v>
      </c>
      <c r="B67" s="403"/>
      <c r="C67" s="56" t="s">
        <v>31</v>
      </c>
      <c r="D67" s="56" t="s">
        <v>30</v>
      </c>
      <c r="E67" s="56" t="s">
        <v>31</v>
      </c>
      <c r="F67" s="56" t="s">
        <v>220</v>
      </c>
      <c r="G67" s="56" t="s">
        <v>237</v>
      </c>
      <c r="H67" s="56" t="s">
        <v>238</v>
      </c>
      <c r="I67" s="56" t="s">
        <v>341</v>
      </c>
      <c r="J67" s="56" t="s">
        <v>229</v>
      </c>
      <c r="K67" s="178"/>
      <c r="L67" s="178"/>
      <c r="M67" s="178"/>
      <c r="N67" s="178"/>
      <c r="O67" s="178"/>
      <c r="P67" s="178"/>
      <c r="Q67" s="178"/>
      <c r="R67" s="186"/>
      <c r="S67" s="186"/>
      <c r="T67" s="186"/>
      <c r="U67" s="186"/>
    </row>
    <row r="68" spans="1:21" s="189" customFormat="1" ht="29.25" customHeight="1">
      <c r="A68" s="396" t="s">
        <v>236</v>
      </c>
      <c r="B68" s="396"/>
      <c r="C68" s="187" t="s">
        <v>31</v>
      </c>
      <c r="D68" s="187" t="s">
        <v>30</v>
      </c>
      <c r="E68" s="187" t="s">
        <v>31</v>
      </c>
      <c r="F68" s="187" t="s">
        <v>220</v>
      </c>
      <c r="G68" s="187" t="s">
        <v>237</v>
      </c>
      <c r="H68" s="187" t="s">
        <v>239</v>
      </c>
      <c r="I68" s="187" t="s">
        <v>341</v>
      </c>
      <c r="J68" s="187" t="s">
        <v>229</v>
      </c>
      <c r="K68" s="188"/>
      <c r="L68" s="188">
        <v>119748</v>
      </c>
      <c r="M68" s="188"/>
      <c r="N68" s="188"/>
      <c r="O68" s="188"/>
      <c r="P68" s="178">
        <f>L68</f>
        <v>119748</v>
      </c>
      <c r="Q68" s="178">
        <f>P68</f>
        <v>119748</v>
      </c>
      <c r="R68" s="186"/>
      <c r="S68" s="186"/>
      <c r="T68" s="186"/>
      <c r="U68" s="186"/>
    </row>
    <row r="69" spans="1:21" s="111" customFormat="1" ht="29.25" customHeight="1">
      <c r="A69" s="403" t="s">
        <v>236</v>
      </c>
      <c r="B69" s="403"/>
      <c r="C69" s="56" t="s">
        <v>31</v>
      </c>
      <c r="D69" s="56" t="s">
        <v>30</v>
      </c>
      <c r="E69" s="56" t="s">
        <v>31</v>
      </c>
      <c r="F69" s="56" t="s">
        <v>220</v>
      </c>
      <c r="G69" s="56" t="s">
        <v>237</v>
      </c>
      <c r="H69" s="56" t="s">
        <v>240</v>
      </c>
      <c r="I69" s="56" t="s">
        <v>341</v>
      </c>
      <c r="J69" s="56" t="s">
        <v>229</v>
      </c>
      <c r="K69" s="178"/>
      <c r="L69" s="178">
        <v>100000</v>
      </c>
      <c r="M69" s="178"/>
      <c r="N69" s="178"/>
      <c r="O69" s="178"/>
      <c r="P69" s="178">
        <f>L69</f>
        <v>100000</v>
      </c>
      <c r="Q69" s="178">
        <f>P69</f>
        <v>100000</v>
      </c>
      <c r="R69" s="186"/>
      <c r="S69" s="186"/>
      <c r="T69" s="186"/>
      <c r="U69" s="186"/>
    </row>
    <row r="70" spans="1:21" s="23" customFormat="1" ht="29.25" customHeight="1" hidden="1">
      <c r="A70" s="403"/>
      <c r="B70" s="403"/>
      <c r="C70" s="56"/>
      <c r="D70" s="56"/>
      <c r="E70" s="92"/>
      <c r="F70" s="56"/>
      <c r="G70" s="56"/>
      <c r="H70" s="56"/>
      <c r="I70" s="92"/>
      <c r="J70" s="56"/>
      <c r="K70" s="178"/>
      <c r="L70" s="178"/>
      <c r="M70" s="178"/>
      <c r="N70" s="178"/>
      <c r="O70" s="178"/>
      <c r="P70" s="178"/>
      <c r="Q70" s="178"/>
      <c r="R70" s="195"/>
      <c r="S70" s="195"/>
      <c r="T70" s="195"/>
      <c r="U70" s="195"/>
    </row>
    <row r="71" spans="1:21" s="165" customFormat="1" ht="15.75">
      <c r="A71" s="404" t="s">
        <v>230</v>
      </c>
      <c r="B71" s="404"/>
      <c r="C71" s="168" t="s">
        <v>31</v>
      </c>
      <c r="D71" s="168" t="s">
        <v>30</v>
      </c>
      <c r="E71" s="168" t="s">
        <v>31</v>
      </c>
      <c r="F71" s="168" t="s">
        <v>220</v>
      </c>
      <c r="G71" s="168" t="s">
        <v>86</v>
      </c>
      <c r="H71" s="168"/>
      <c r="I71" s="168" t="s">
        <v>341</v>
      </c>
      <c r="J71" s="168"/>
      <c r="K71" s="167">
        <f>K72+K73+K74+K75+K76+K77+K78</f>
        <v>0</v>
      </c>
      <c r="L71" s="167">
        <f aca="true" t="shared" si="26" ref="L71:Q71">L72+L73+L74+L75+L76+L77+L78</f>
        <v>274452</v>
      </c>
      <c r="M71" s="167">
        <f t="shared" si="26"/>
        <v>254192.2</v>
      </c>
      <c r="N71" s="167">
        <f t="shared" si="26"/>
        <v>254192.2</v>
      </c>
      <c r="O71" s="167">
        <f t="shared" si="26"/>
        <v>254192.2</v>
      </c>
      <c r="P71" s="167">
        <f t="shared" si="26"/>
        <v>248652</v>
      </c>
      <c r="Q71" s="167">
        <f t="shared" si="26"/>
        <v>275552</v>
      </c>
      <c r="R71" s="193"/>
      <c r="S71" s="193"/>
      <c r="T71" s="193"/>
      <c r="U71" s="193"/>
    </row>
    <row r="72" spans="1:21" s="111" customFormat="1" ht="15.75">
      <c r="A72" s="403" t="s">
        <v>230</v>
      </c>
      <c r="B72" s="403"/>
      <c r="C72" s="56" t="s">
        <v>31</v>
      </c>
      <c r="D72" s="56" t="s">
        <v>30</v>
      </c>
      <c r="E72" s="56" t="s">
        <v>31</v>
      </c>
      <c r="F72" s="56" t="s">
        <v>220</v>
      </c>
      <c r="G72" s="56" t="s">
        <v>86</v>
      </c>
      <c r="H72" s="56" t="s">
        <v>219</v>
      </c>
      <c r="I72" s="56" t="s">
        <v>341</v>
      </c>
      <c r="J72" s="56" t="s">
        <v>229</v>
      </c>
      <c r="K72" s="178"/>
      <c r="L72" s="178">
        <f>254192.2-L102-59500</f>
        <v>194692.2</v>
      </c>
      <c r="M72" s="178">
        <f>254192.2-M102</f>
        <v>254192.2</v>
      </c>
      <c r="N72" s="178">
        <f>254192.2-N102</f>
        <v>254192.2</v>
      </c>
      <c r="O72" s="178">
        <f>254192.2-O102</f>
        <v>254192.2</v>
      </c>
      <c r="P72" s="178">
        <f>L72-25800</f>
        <v>168892.2</v>
      </c>
      <c r="Q72" s="178">
        <f>P72+26900</f>
        <v>195792.2</v>
      </c>
      <c r="R72" s="186"/>
      <c r="S72" s="186"/>
      <c r="T72" s="186"/>
      <c r="U72" s="186"/>
    </row>
    <row r="73" spans="1:21" s="111" customFormat="1" ht="15.75" hidden="1">
      <c r="A73" s="403" t="s">
        <v>230</v>
      </c>
      <c r="B73" s="403"/>
      <c r="C73" s="56" t="s">
        <v>31</v>
      </c>
      <c r="D73" s="56" t="s">
        <v>30</v>
      </c>
      <c r="E73" s="56" t="s">
        <v>31</v>
      </c>
      <c r="F73" s="56" t="s">
        <v>220</v>
      </c>
      <c r="G73" s="56" t="s">
        <v>86</v>
      </c>
      <c r="H73" s="56" t="s">
        <v>351</v>
      </c>
      <c r="I73" s="56" t="s">
        <v>341</v>
      </c>
      <c r="J73" s="56" t="s">
        <v>229</v>
      </c>
      <c r="K73" s="178"/>
      <c r="L73" s="178"/>
      <c r="M73" s="178"/>
      <c r="N73" s="178"/>
      <c r="O73" s="178"/>
      <c r="P73" s="178">
        <f aca="true" t="shared" si="27" ref="P73:P78">L73</f>
        <v>0</v>
      </c>
      <c r="Q73" s="178">
        <f aca="true" t="shared" si="28" ref="Q73:Q78">P73</f>
        <v>0</v>
      </c>
      <c r="R73" s="186"/>
      <c r="S73" s="186"/>
      <c r="T73" s="186"/>
      <c r="U73" s="186"/>
    </row>
    <row r="74" spans="1:21" s="189" customFormat="1" ht="15.75">
      <c r="A74" s="396" t="s">
        <v>230</v>
      </c>
      <c r="B74" s="396"/>
      <c r="C74" s="187" t="s">
        <v>31</v>
      </c>
      <c r="D74" s="187" t="s">
        <v>30</v>
      </c>
      <c r="E74" s="187" t="s">
        <v>31</v>
      </c>
      <c r="F74" s="187" t="s">
        <v>220</v>
      </c>
      <c r="G74" s="187" t="s">
        <v>86</v>
      </c>
      <c r="H74" s="187" t="s">
        <v>238</v>
      </c>
      <c r="I74" s="187" t="s">
        <v>341</v>
      </c>
      <c r="J74" s="187" t="s">
        <v>229</v>
      </c>
      <c r="K74" s="188"/>
      <c r="L74" s="188">
        <v>79759.8</v>
      </c>
      <c r="M74" s="188"/>
      <c r="N74" s="188"/>
      <c r="O74" s="188"/>
      <c r="P74" s="178">
        <f t="shared" si="27"/>
        <v>79759.8</v>
      </c>
      <c r="Q74" s="178">
        <f t="shared" si="28"/>
        <v>79759.8</v>
      </c>
      <c r="R74" s="186"/>
      <c r="S74" s="186"/>
      <c r="T74" s="186"/>
      <c r="U74" s="186"/>
    </row>
    <row r="75" spans="1:21" s="111" customFormat="1" ht="15.75" hidden="1">
      <c r="A75" s="403" t="s">
        <v>230</v>
      </c>
      <c r="B75" s="403"/>
      <c r="C75" s="56" t="s">
        <v>31</v>
      </c>
      <c r="D75" s="56" t="s">
        <v>30</v>
      </c>
      <c r="E75" s="56" t="s">
        <v>31</v>
      </c>
      <c r="F75" s="56" t="s">
        <v>220</v>
      </c>
      <c r="G75" s="56" t="s">
        <v>86</v>
      </c>
      <c r="H75" s="56" t="s">
        <v>239</v>
      </c>
      <c r="I75" s="56" t="s">
        <v>341</v>
      </c>
      <c r="J75" s="56" t="s">
        <v>229</v>
      </c>
      <c r="K75" s="178"/>
      <c r="L75" s="178"/>
      <c r="M75" s="178"/>
      <c r="N75" s="178"/>
      <c r="O75" s="178"/>
      <c r="P75" s="178">
        <f t="shared" si="27"/>
        <v>0</v>
      </c>
      <c r="Q75" s="178">
        <f t="shared" si="28"/>
        <v>0</v>
      </c>
      <c r="R75" s="186"/>
      <c r="S75" s="186"/>
      <c r="T75" s="186"/>
      <c r="U75" s="186"/>
    </row>
    <row r="76" spans="1:21" s="23" customFormat="1" ht="15.75" hidden="1">
      <c r="A76" s="403"/>
      <c r="B76" s="403"/>
      <c r="C76" s="56"/>
      <c r="D76" s="56"/>
      <c r="E76" s="92"/>
      <c r="F76" s="56"/>
      <c r="G76" s="56"/>
      <c r="H76" s="56"/>
      <c r="I76" s="92"/>
      <c r="J76" s="56"/>
      <c r="K76" s="178"/>
      <c r="L76" s="178"/>
      <c r="M76" s="178"/>
      <c r="N76" s="178"/>
      <c r="O76" s="178"/>
      <c r="P76" s="178">
        <f t="shared" si="27"/>
        <v>0</v>
      </c>
      <c r="Q76" s="178">
        <f t="shared" si="28"/>
        <v>0</v>
      </c>
      <c r="R76" s="195"/>
      <c r="S76" s="195"/>
      <c r="T76" s="195"/>
      <c r="U76" s="195"/>
    </row>
    <row r="77" spans="1:21" s="23" customFormat="1" ht="15.75" hidden="1">
      <c r="A77" s="403"/>
      <c r="B77" s="403"/>
      <c r="C77" s="56"/>
      <c r="D77" s="56"/>
      <c r="E77" s="92"/>
      <c r="F77" s="56"/>
      <c r="G77" s="56"/>
      <c r="H77" s="56"/>
      <c r="I77" s="92"/>
      <c r="J77" s="56"/>
      <c r="K77" s="178"/>
      <c r="L77" s="178"/>
      <c r="M77" s="178"/>
      <c r="N77" s="178"/>
      <c r="O77" s="178"/>
      <c r="P77" s="178">
        <f t="shared" si="27"/>
        <v>0</v>
      </c>
      <c r="Q77" s="178">
        <f t="shared" si="28"/>
        <v>0</v>
      </c>
      <c r="R77" s="195"/>
      <c r="S77" s="195"/>
      <c r="T77" s="195"/>
      <c r="U77" s="195"/>
    </row>
    <row r="78" spans="1:21" s="23" customFormat="1" ht="15.75" hidden="1">
      <c r="A78" s="403"/>
      <c r="B78" s="403"/>
      <c r="C78" s="56"/>
      <c r="D78" s="56"/>
      <c r="E78" s="92"/>
      <c r="F78" s="56"/>
      <c r="G78" s="56"/>
      <c r="H78" s="56"/>
      <c r="I78" s="92"/>
      <c r="J78" s="56"/>
      <c r="K78" s="178"/>
      <c r="L78" s="178"/>
      <c r="M78" s="178"/>
      <c r="N78" s="178"/>
      <c r="O78" s="178"/>
      <c r="P78" s="178">
        <f t="shared" si="27"/>
        <v>0</v>
      </c>
      <c r="Q78" s="178">
        <f t="shared" si="28"/>
        <v>0</v>
      </c>
      <c r="R78" s="195"/>
      <c r="S78" s="195"/>
      <c r="T78" s="195"/>
      <c r="U78" s="195"/>
    </row>
    <row r="79" spans="1:21" s="165" customFormat="1" ht="30" customHeight="1" hidden="1">
      <c r="A79" s="404" t="s">
        <v>383</v>
      </c>
      <c r="B79" s="404"/>
      <c r="C79" s="168" t="s">
        <v>31</v>
      </c>
      <c r="D79" s="168" t="s">
        <v>30</v>
      </c>
      <c r="E79" s="168" t="s">
        <v>31</v>
      </c>
      <c r="F79" s="168" t="s">
        <v>220</v>
      </c>
      <c r="G79" s="168" t="s">
        <v>382</v>
      </c>
      <c r="H79" s="168"/>
      <c r="I79" s="168" t="s">
        <v>341</v>
      </c>
      <c r="J79" s="168"/>
      <c r="K79" s="167">
        <f>K80+K81+K82</f>
        <v>0</v>
      </c>
      <c r="L79" s="167">
        <f aca="true" t="shared" si="29" ref="L79:Q79">L80+L81+L82</f>
        <v>0</v>
      </c>
      <c r="M79" s="167">
        <f t="shared" si="29"/>
        <v>0</v>
      </c>
      <c r="N79" s="167">
        <f t="shared" si="29"/>
        <v>0</v>
      </c>
      <c r="O79" s="167">
        <f t="shared" si="29"/>
        <v>0</v>
      </c>
      <c r="P79" s="167">
        <f t="shared" si="29"/>
        <v>0</v>
      </c>
      <c r="Q79" s="167">
        <f t="shared" si="29"/>
        <v>0</v>
      </c>
      <c r="R79" s="193"/>
      <c r="S79" s="193"/>
      <c r="T79" s="193"/>
      <c r="U79" s="193"/>
    </row>
    <row r="80" spans="1:21" s="111" customFormat="1" ht="30" customHeight="1" hidden="1">
      <c r="A80" s="403" t="s">
        <v>383</v>
      </c>
      <c r="B80" s="403"/>
      <c r="C80" s="56" t="s">
        <v>31</v>
      </c>
      <c r="D80" s="56" t="s">
        <v>30</v>
      </c>
      <c r="E80" s="56" t="s">
        <v>31</v>
      </c>
      <c r="F80" s="56" t="s">
        <v>220</v>
      </c>
      <c r="G80" s="56" t="s">
        <v>382</v>
      </c>
      <c r="H80" s="56" t="s">
        <v>219</v>
      </c>
      <c r="I80" s="56" t="s">
        <v>341</v>
      </c>
      <c r="J80" s="56" t="s">
        <v>229</v>
      </c>
      <c r="K80" s="178"/>
      <c r="L80" s="178"/>
      <c r="M80" s="178"/>
      <c r="N80" s="178"/>
      <c r="O80" s="178"/>
      <c r="P80" s="178"/>
      <c r="Q80" s="178"/>
      <c r="R80" s="186"/>
      <c r="S80" s="186"/>
      <c r="T80" s="186"/>
      <c r="U80" s="186"/>
    </row>
    <row r="81" spans="1:21" s="111" customFormat="1" ht="15.75" hidden="1">
      <c r="A81" s="403"/>
      <c r="B81" s="403"/>
      <c r="C81" s="56"/>
      <c r="D81" s="56"/>
      <c r="E81" s="56"/>
      <c r="F81" s="56"/>
      <c r="G81" s="56"/>
      <c r="H81" s="56"/>
      <c r="I81" s="56"/>
      <c r="J81" s="56"/>
      <c r="K81" s="178"/>
      <c r="L81" s="178"/>
      <c r="M81" s="178"/>
      <c r="N81" s="178"/>
      <c r="O81" s="178"/>
      <c r="P81" s="178"/>
      <c r="Q81" s="178"/>
      <c r="R81" s="186"/>
      <c r="S81" s="186"/>
      <c r="T81" s="186"/>
      <c r="U81" s="186"/>
    </row>
    <row r="82" spans="1:21" s="111" customFormat="1" ht="15.75" hidden="1">
      <c r="A82" s="403"/>
      <c r="B82" s="403"/>
      <c r="C82" s="56"/>
      <c r="D82" s="56"/>
      <c r="E82" s="56"/>
      <c r="F82" s="56"/>
      <c r="G82" s="56"/>
      <c r="H82" s="56"/>
      <c r="I82" s="56"/>
      <c r="J82" s="56"/>
      <c r="K82" s="178"/>
      <c r="L82" s="178"/>
      <c r="M82" s="178"/>
      <c r="N82" s="178"/>
      <c r="O82" s="178"/>
      <c r="P82" s="178"/>
      <c r="Q82" s="178"/>
      <c r="R82" s="186"/>
      <c r="S82" s="186"/>
      <c r="T82" s="186"/>
      <c r="U82" s="186"/>
    </row>
    <row r="83" spans="1:21" s="174" customFormat="1" ht="15.75">
      <c r="A83" s="406" t="s">
        <v>41</v>
      </c>
      <c r="B83" s="406"/>
      <c r="C83" s="190" t="s">
        <v>31</v>
      </c>
      <c r="D83" s="190" t="s">
        <v>30</v>
      </c>
      <c r="E83" s="190" t="s">
        <v>31</v>
      </c>
      <c r="F83" s="190" t="s">
        <v>220</v>
      </c>
      <c r="G83" s="190" t="s">
        <v>103</v>
      </c>
      <c r="H83" s="190"/>
      <c r="I83" s="190" t="s">
        <v>341</v>
      </c>
      <c r="J83" s="190"/>
      <c r="K83" s="173">
        <f>K84+K85+K86+K87+K88+K89+K90</f>
        <v>0</v>
      </c>
      <c r="L83" s="173">
        <f aca="true" t="shared" si="30" ref="L83:Q83">L84+L85+L86+L87+L88+L89+L90</f>
        <v>555000</v>
      </c>
      <c r="M83" s="173">
        <f t="shared" si="30"/>
        <v>0</v>
      </c>
      <c r="N83" s="173">
        <f t="shared" si="30"/>
        <v>0</v>
      </c>
      <c r="O83" s="173">
        <f t="shared" si="30"/>
        <v>0</v>
      </c>
      <c r="P83" s="173">
        <f t="shared" si="30"/>
        <v>555000</v>
      </c>
      <c r="Q83" s="173">
        <f t="shared" si="30"/>
        <v>555000</v>
      </c>
      <c r="R83" s="193"/>
      <c r="S83" s="193"/>
      <c r="T83" s="193"/>
      <c r="U83" s="193"/>
    </row>
    <row r="84" spans="1:21" s="189" customFormat="1" ht="30" customHeight="1">
      <c r="A84" s="396" t="s">
        <v>41</v>
      </c>
      <c r="B84" s="396"/>
      <c r="C84" s="187" t="s">
        <v>31</v>
      </c>
      <c r="D84" s="187" t="s">
        <v>30</v>
      </c>
      <c r="E84" s="187" t="s">
        <v>31</v>
      </c>
      <c r="F84" s="187" t="s">
        <v>220</v>
      </c>
      <c r="G84" s="187" t="s">
        <v>373</v>
      </c>
      <c r="H84" s="187" t="s">
        <v>241</v>
      </c>
      <c r="I84" s="187" t="s">
        <v>341</v>
      </c>
      <c r="J84" s="187" t="s">
        <v>243</v>
      </c>
      <c r="K84" s="188"/>
      <c r="L84" s="188">
        <v>551400</v>
      </c>
      <c r="M84" s="188"/>
      <c r="N84" s="188"/>
      <c r="O84" s="188"/>
      <c r="P84" s="178">
        <f>L84</f>
        <v>551400</v>
      </c>
      <c r="Q84" s="178">
        <f>P84</f>
        <v>551400</v>
      </c>
      <c r="R84" s="186"/>
      <c r="S84" s="186"/>
      <c r="T84" s="186"/>
      <c r="U84" s="186"/>
    </row>
    <row r="85" spans="1:21" s="189" customFormat="1" ht="30" customHeight="1">
      <c r="A85" s="396" t="s">
        <v>41</v>
      </c>
      <c r="B85" s="396"/>
      <c r="C85" s="187" t="s">
        <v>31</v>
      </c>
      <c r="D85" s="187" t="s">
        <v>30</v>
      </c>
      <c r="E85" s="187" t="s">
        <v>31</v>
      </c>
      <c r="F85" s="187" t="s">
        <v>220</v>
      </c>
      <c r="G85" s="187" t="s">
        <v>373</v>
      </c>
      <c r="H85" s="187" t="s">
        <v>242</v>
      </c>
      <c r="I85" s="187" t="s">
        <v>341</v>
      </c>
      <c r="J85" s="187" t="s">
        <v>243</v>
      </c>
      <c r="K85" s="188"/>
      <c r="L85" s="188">
        <v>3600</v>
      </c>
      <c r="M85" s="188"/>
      <c r="N85" s="188"/>
      <c r="O85" s="188"/>
      <c r="P85" s="178">
        <f>L85</f>
        <v>3600</v>
      </c>
      <c r="Q85" s="178">
        <f>P85</f>
        <v>3600</v>
      </c>
      <c r="R85" s="186"/>
      <c r="S85" s="186"/>
      <c r="T85" s="186"/>
      <c r="U85" s="186"/>
    </row>
    <row r="86" spans="1:21" s="111" customFormat="1" ht="30" customHeight="1" hidden="1">
      <c r="A86" s="403" t="s">
        <v>41</v>
      </c>
      <c r="B86" s="403"/>
      <c r="C86" s="56" t="s">
        <v>31</v>
      </c>
      <c r="D86" s="56" t="s">
        <v>30</v>
      </c>
      <c r="E86" s="56" t="s">
        <v>31</v>
      </c>
      <c r="F86" s="56" t="s">
        <v>220</v>
      </c>
      <c r="G86" s="56" t="s">
        <v>374</v>
      </c>
      <c r="H86" s="56" t="s">
        <v>219</v>
      </c>
      <c r="I86" s="56" t="s">
        <v>341</v>
      </c>
      <c r="J86" s="56" t="s">
        <v>244</v>
      </c>
      <c r="K86" s="178"/>
      <c r="L86" s="178"/>
      <c r="M86" s="178"/>
      <c r="N86" s="178"/>
      <c r="O86" s="178"/>
      <c r="P86" s="178"/>
      <c r="Q86" s="178"/>
      <c r="R86" s="186"/>
      <c r="S86" s="186"/>
      <c r="T86" s="186"/>
      <c r="U86" s="186"/>
    </row>
    <row r="87" spans="1:21" s="23" customFormat="1" ht="30" customHeight="1" hidden="1">
      <c r="A87" s="403"/>
      <c r="B87" s="403"/>
      <c r="C87" s="56"/>
      <c r="D87" s="56"/>
      <c r="E87" s="92"/>
      <c r="F87" s="56"/>
      <c r="G87" s="56"/>
      <c r="H87" s="56"/>
      <c r="I87" s="92"/>
      <c r="J87" s="56"/>
      <c r="K87" s="178"/>
      <c r="L87" s="178"/>
      <c r="M87" s="178"/>
      <c r="N87" s="178"/>
      <c r="O87" s="178"/>
      <c r="P87" s="178"/>
      <c r="Q87" s="178"/>
      <c r="R87" s="195"/>
      <c r="S87" s="195"/>
      <c r="T87" s="195"/>
      <c r="U87" s="195"/>
    </row>
    <row r="88" spans="1:21" s="23" customFormat="1" ht="29.25" customHeight="1" hidden="1">
      <c r="A88" s="403"/>
      <c r="B88" s="403"/>
      <c r="C88" s="56"/>
      <c r="D88" s="56"/>
      <c r="E88" s="92"/>
      <c r="F88" s="56"/>
      <c r="G88" s="56"/>
      <c r="H88" s="56"/>
      <c r="I88" s="92"/>
      <c r="J88" s="56"/>
      <c r="K88" s="178"/>
      <c r="L88" s="178"/>
      <c r="M88" s="178"/>
      <c r="N88" s="178"/>
      <c r="O88" s="178"/>
      <c r="P88" s="178"/>
      <c r="Q88" s="178"/>
      <c r="R88" s="195"/>
      <c r="S88" s="195"/>
      <c r="T88" s="195"/>
      <c r="U88" s="195"/>
    </row>
    <row r="89" spans="1:21" s="23" customFormat="1" ht="29.25" customHeight="1" hidden="1">
      <c r="A89" s="403"/>
      <c r="B89" s="403"/>
      <c r="C89" s="56"/>
      <c r="D89" s="56"/>
      <c r="E89" s="92"/>
      <c r="F89" s="56"/>
      <c r="G89" s="56"/>
      <c r="H89" s="56"/>
      <c r="I89" s="92"/>
      <c r="J89" s="56"/>
      <c r="K89" s="178"/>
      <c r="L89" s="178"/>
      <c r="M89" s="178"/>
      <c r="N89" s="178"/>
      <c r="O89" s="178"/>
      <c r="P89" s="178"/>
      <c r="Q89" s="178"/>
      <c r="R89" s="195"/>
      <c r="S89" s="195"/>
      <c r="T89" s="195"/>
      <c r="U89" s="195"/>
    </row>
    <row r="90" spans="1:21" s="23" customFormat="1" ht="29.25" customHeight="1" hidden="1">
      <c r="A90" s="403"/>
      <c r="B90" s="403"/>
      <c r="C90" s="56"/>
      <c r="D90" s="56"/>
      <c r="E90" s="92"/>
      <c r="F90" s="56"/>
      <c r="G90" s="56"/>
      <c r="H90" s="56"/>
      <c r="I90" s="92"/>
      <c r="J90" s="56"/>
      <c r="K90" s="178"/>
      <c r="L90" s="178"/>
      <c r="M90" s="178"/>
      <c r="N90" s="178"/>
      <c r="O90" s="178"/>
      <c r="P90" s="178"/>
      <c r="Q90" s="178"/>
      <c r="R90" s="195"/>
      <c r="S90" s="195"/>
      <c r="T90" s="195"/>
      <c r="U90" s="195"/>
    </row>
    <row r="91" spans="1:21" s="165" customFormat="1" ht="27" customHeight="1">
      <c r="A91" s="404" t="s">
        <v>42</v>
      </c>
      <c r="B91" s="404"/>
      <c r="C91" s="168" t="s">
        <v>31</v>
      </c>
      <c r="D91" s="168" t="s">
        <v>30</v>
      </c>
      <c r="E91" s="168" t="s">
        <v>31</v>
      </c>
      <c r="F91" s="168" t="s">
        <v>220</v>
      </c>
      <c r="G91" s="168" t="s">
        <v>231</v>
      </c>
      <c r="H91" s="168"/>
      <c r="I91" s="168" t="s">
        <v>341</v>
      </c>
      <c r="J91" s="168"/>
      <c r="K91" s="167">
        <f>K92</f>
        <v>0</v>
      </c>
      <c r="L91" s="167">
        <f aca="true" t="shared" si="31" ref="L91:Q91">L92</f>
        <v>200000</v>
      </c>
      <c r="M91" s="167">
        <f t="shared" si="31"/>
        <v>0</v>
      </c>
      <c r="N91" s="167">
        <f t="shared" si="31"/>
        <v>0</v>
      </c>
      <c r="O91" s="167">
        <f t="shared" si="31"/>
        <v>0</v>
      </c>
      <c r="P91" s="167">
        <f t="shared" si="31"/>
        <v>200000</v>
      </c>
      <c r="Q91" s="167">
        <f t="shared" si="31"/>
        <v>200000</v>
      </c>
      <c r="R91" s="193"/>
      <c r="S91" s="193"/>
      <c r="T91" s="193"/>
      <c r="U91" s="193"/>
    </row>
    <row r="92" spans="1:21" s="111" customFormat="1" ht="27" customHeight="1">
      <c r="A92" s="403" t="s">
        <v>42</v>
      </c>
      <c r="B92" s="403"/>
      <c r="C92" s="56" t="s">
        <v>31</v>
      </c>
      <c r="D92" s="56" t="s">
        <v>30</v>
      </c>
      <c r="E92" s="56" t="s">
        <v>31</v>
      </c>
      <c r="F92" s="56" t="s">
        <v>220</v>
      </c>
      <c r="G92" s="56" t="s">
        <v>231</v>
      </c>
      <c r="H92" s="56"/>
      <c r="I92" s="56" t="s">
        <v>341</v>
      </c>
      <c r="J92" s="56" t="s">
        <v>229</v>
      </c>
      <c r="K92" s="178"/>
      <c r="L92" s="225">
        <v>200000</v>
      </c>
      <c r="M92" s="178"/>
      <c r="N92" s="178"/>
      <c r="O92" s="178"/>
      <c r="P92" s="178">
        <f>L92</f>
        <v>200000</v>
      </c>
      <c r="Q92" s="178">
        <f>P92</f>
        <v>200000</v>
      </c>
      <c r="R92" s="186"/>
      <c r="S92" s="186"/>
      <c r="T92" s="186"/>
      <c r="U92" s="186"/>
    </row>
    <row r="93" spans="1:21" s="165" customFormat="1" ht="27" customHeight="1">
      <c r="A93" s="404" t="s">
        <v>43</v>
      </c>
      <c r="B93" s="404"/>
      <c r="C93" s="168" t="s">
        <v>31</v>
      </c>
      <c r="D93" s="168" t="s">
        <v>30</v>
      </c>
      <c r="E93" s="168" t="s">
        <v>31</v>
      </c>
      <c r="F93" s="168" t="s">
        <v>220</v>
      </c>
      <c r="G93" s="168" t="s">
        <v>87</v>
      </c>
      <c r="H93" s="168"/>
      <c r="I93" s="168" t="s">
        <v>341</v>
      </c>
      <c r="J93" s="168"/>
      <c r="K93" s="167">
        <f>K94+K95+K96+K97+K98+K99</f>
        <v>2651.08</v>
      </c>
      <c r="L93" s="228">
        <f aca="true" t="shared" si="32" ref="L93:Q93">L94+L95+L96+L97+L98+L99</f>
        <v>200000</v>
      </c>
      <c r="M93" s="167">
        <f t="shared" si="32"/>
        <v>0</v>
      </c>
      <c r="N93" s="167">
        <f t="shared" si="32"/>
        <v>0</v>
      </c>
      <c r="O93" s="167">
        <f t="shared" si="32"/>
        <v>0</v>
      </c>
      <c r="P93" s="167">
        <f t="shared" si="32"/>
        <v>200000</v>
      </c>
      <c r="Q93" s="167">
        <f t="shared" si="32"/>
        <v>200000</v>
      </c>
      <c r="R93" s="193"/>
      <c r="S93" s="193"/>
      <c r="T93" s="193"/>
      <c r="U93" s="193"/>
    </row>
    <row r="94" spans="1:21" s="111" customFormat="1" ht="30" customHeight="1" hidden="1">
      <c r="A94" s="403" t="s">
        <v>371</v>
      </c>
      <c r="B94" s="403"/>
      <c r="C94" s="56" t="s">
        <v>31</v>
      </c>
      <c r="D94" s="56" t="s">
        <v>30</v>
      </c>
      <c r="E94" s="56" t="s">
        <v>31</v>
      </c>
      <c r="F94" s="56" t="s">
        <v>220</v>
      </c>
      <c r="G94" s="56" t="s">
        <v>369</v>
      </c>
      <c r="H94" s="56" t="s">
        <v>219</v>
      </c>
      <c r="I94" s="56" t="s">
        <v>341</v>
      </c>
      <c r="J94" s="56" t="s">
        <v>229</v>
      </c>
      <c r="K94" s="178"/>
      <c r="L94" s="225"/>
      <c r="M94" s="178"/>
      <c r="N94" s="178"/>
      <c r="O94" s="178"/>
      <c r="P94" s="178"/>
      <c r="Q94" s="178"/>
      <c r="R94" s="186"/>
      <c r="S94" s="186"/>
      <c r="T94" s="186"/>
      <c r="U94" s="186"/>
    </row>
    <row r="95" spans="1:21" s="111" customFormat="1" ht="39" customHeight="1" hidden="1">
      <c r="A95" s="403" t="s">
        <v>372</v>
      </c>
      <c r="B95" s="403"/>
      <c r="C95" s="56" t="s">
        <v>31</v>
      </c>
      <c r="D95" s="56" t="s">
        <v>30</v>
      </c>
      <c r="E95" s="56" t="s">
        <v>31</v>
      </c>
      <c r="F95" s="56" t="s">
        <v>220</v>
      </c>
      <c r="G95" s="56" t="s">
        <v>370</v>
      </c>
      <c r="H95" s="56" t="s">
        <v>219</v>
      </c>
      <c r="I95" s="56" t="s">
        <v>341</v>
      </c>
      <c r="J95" s="56" t="s">
        <v>229</v>
      </c>
      <c r="K95" s="178"/>
      <c r="L95" s="225"/>
      <c r="M95" s="178"/>
      <c r="N95" s="178"/>
      <c r="O95" s="178"/>
      <c r="P95" s="178">
        <f>L95</f>
        <v>0</v>
      </c>
      <c r="Q95" s="178">
        <f>P95</f>
        <v>0</v>
      </c>
      <c r="R95" s="186"/>
      <c r="S95" s="186"/>
      <c r="T95" s="186"/>
      <c r="U95" s="186"/>
    </row>
    <row r="96" spans="1:21" s="111" customFormat="1" ht="30" customHeight="1" hidden="1">
      <c r="A96" s="403" t="s">
        <v>365</v>
      </c>
      <c r="B96" s="403"/>
      <c r="C96" s="56" t="s">
        <v>31</v>
      </c>
      <c r="D96" s="56" t="s">
        <v>30</v>
      </c>
      <c r="E96" s="56" t="s">
        <v>31</v>
      </c>
      <c r="F96" s="56" t="s">
        <v>220</v>
      </c>
      <c r="G96" s="56" t="s">
        <v>366</v>
      </c>
      <c r="H96" s="56" t="s">
        <v>219</v>
      </c>
      <c r="I96" s="56" t="s">
        <v>341</v>
      </c>
      <c r="J96" s="56" t="s">
        <v>229</v>
      </c>
      <c r="K96" s="178"/>
      <c r="L96" s="225"/>
      <c r="M96" s="178"/>
      <c r="N96" s="178"/>
      <c r="O96" s="178"/>
      <c r="P96" s="178">
        <f>L96</f>
        <v>0</v>
      </c>
      <c r="Q96" s="178">
        <f>P96</f>
        <v>0</v>
      </c>
      <c r="R96" s="186"/>
      <c r="S96" s="186"/>
      <c r="T96" s="186"/>
      <c r="U96" s="186"/>
    </row>
    <row r="97" spans="1:17" s="186" customFormat="1" ht="39" customHeight="1">
      <c r="A97" s="418" t="s">
        <v>365</v>
      </c>
      <c r="B97" s="418"/>
      <c r="C97" s="229" t="s">
        <v>31</v>
      </c>
      <c r="D97" s="229" t="s">
        <v>30</v>
      </c>
      <c r="E97" s="229" t="s">
        <v>31</v>
      </c>
      <c r="F97" s="229" t="s">
        <v>220</v>
      </c>
      <c r="G97" s="229" t="s">
        <v>488</v>
      </c>
      <c r="H97" s="229" t="s">
        <v>219</v>
      </c>
      <c r="I97" s="229" t="s">
        <v>341</v>
      </c>
      <c r="J97" s="229" t="s">
        <v>229</v>
      </c>
      <c r="K97" s="225">
        <v>2651.08</v>
      </c>
      <c r="L97" s="225">
        <v>200000</v>
      </c>
      <c r="M97" s="225"/>
      <c r="N97" s="225"/>
      <c r="O97" s="225"/>
      <c r="P97" s="225">
        <f>L97</f>
        <v>200000</v>
      </c>
      <c r="Q97" s="225">
        <f>P97</f>
        <v>200000</v>
      </c>
    </row>
    <row r="98" spans="1:17" s="186" customFormat="1" ht="39" customHeight="1" hidden="1">
      <c r="A98" s="419"/>
      <c r="B98" s="420"/>
      <c r="C98" s="229"/>
      <c r="D98" s="229"/>
      <c r="E98" s="229"/>
      <c r="F98" s="229"/>
      <c r="G98" s="229"/>
      <c r="H98" s="229"/>
      <c r="I98" s="229"/>
      <c r="J98" s="229"/>
      <c r="K98" s="225"/>
      <c r="L98" s="225"/>
      <c r="M98" s="225"/>
      <c r="N98" s="225"/>
      <c r="O98" s="225"/>
      <c r="P98" s="225"/>
      <c r="Q98" s="225"/>
    </row>
    <row r="99" spans="1:17" s="193" customFormat="1" ht="15.75" hidden="1">
      <c r="A99" s="421"/>
      <c r="B99" s="421"/>
      <c r="C99" s="226"/>
      <c r="D99" s="226"/>
      <c r="E99" s="226"/>
      <c r="F99" s="226"/>
      <c r="G99" s="226"/>
      <c r="H99" s="226"/>
      <c r="I99" s="226"/>
      <c r="J99" s="226"/>
      <c r="K99" s="228"/>
      <c r="L99" s="228"/>
      <c r="M99" s="228"/>
      <c r="N99" s="228"/>
      <c r="O99" s="228"/>
      <c r="P99" s="228"/>
      <c r="Q99" s="228"/>
    </row>
    <row r="100" spans="1:17" s="193" customFormat="1" ht="27" customHeight="1" hidden="1">
      <c r="A100" s="421" t="s">
        <v>378</v>
      </c>
      <c r="B100" s="421"/>
      <c r="C100" s="226" t="s">
        <v>31</v>
      </c>
      <c r="D100" s="226" t="s">
        <v>30</v>
      </c>
      <c r="E100" s="226" t="s">
        <v>31</v>
      </c>
      <c r="F100" s="226" t="s">
        <v>220</v>
      </c>
      <c r="G100" s="226" t="s">
        <v>375</v>
      </c>
      <c r="H100" s="226"/>
      <c r="I100" s="226" t="s">
        <v>341</v>
      </c>
      <c r="J100" s="226"/>
      <c r="K100" s="228">
        <f aca="true" t="shared" si="33" ref="K100:Q100">K101+K102+K103+K104+K105+K106</f>
        <v>0</v>
      </c>
      <c r="L100" s="228">
        <f t="shared" si="33"/>
        <v>0</v>
      </c>
      <c r="M100" s="228">
        <f t="shared" si="33"/>
        <v>0</v>
      </c>
      <c r="N100" s="228">
        <f t="shared" si="33"/>
        <v>0</v>
      </c>
      <c r="O100" s="228">
        <f t="shared" si="33"/>
        <v>0</v>
      </c>
      <c r="P100" s="228">
        <f t="shared" si="33"/>
        <v>0</v>
      </c>
      <c r="Q100" s="228">
        <f t="shared" si="33"/>
        <v>0</v>
      </c>
    </row>
    <row r="101" spans="1:17" s="186" customFormat="1" ht="71.25" customHeight="1" hidden="1">
      <c r="A101" s="418" t="s">
        <v>379</v>
      </c>
      <c r="B101" s="418"/>
      <c r="C101" s="229" t="s">
        <v>31</v>
      </c>
      <c r="D101" s="229" t="s">
        <v>30</v>
      </c>
      <c r="E101" s="229" t="s">
        <v>31</v>
      </c>
      <c r="F101" s="229" t="s">
        <v>220</v>
      </c>
      <c r="G101" s="229" t="s">
        <v>376</v>
      </c>
      <c r="H101" s="229" t="s">
        <v>219</v>
      </c>
      <c r="I101" s="229" t="s">
        <v>341</v>
      </c>
      <c r="J101" s="229" t="s">
        <v>229</v>
      </c>
      <c r="K101" s="225"/>
      <c r="L101" s="225"/>
      <c r="M101" s="225"/>
      <c r="N101" s="225"/>
      <c r="O101" s="225"/>
      <c r="P101" s="225"/>
      <c r="Q101" s="225"/>
    </row>
    <row r="102" spans="1:17" s="186" customFormat="1" ht="71.25" customHeight="1" hidden="1">
      <c r="A102" s="418" t="s">
        <v>380</v>
      </c>
      <c r="B102" s="418"/>
      <c r="C102" s="229" t="s">
        <v>31</v>
      </c>
      <c r="D102" s="229" t="s">
        <v>30</v>
      </c>
      <c r="E102" s="229" t="s">
        <v>31</v>
      </c>
      <c r="F102" s="229" t="s">
        <v>220</v>
      </c>
      <c r="G102" s="229" t="s">
        <v>377</v>
      </c>
      <c r="H102" s="229" t="s">
        <v>219</v>
      </c>
      <c r="I102" s="229" t="s">
        <v>341</v>
      </c>
      <c r="J102" s="229" t="s">
        <v>229</v>
      </c>
      <c r="K102" s="225"/>
      <c r="L102" s="225"/>
      <c r="M102" s="225"/>
      <c r="N102" s="225"/>
      <c r="O102" s="225"/>
      <c r="P102" s="225"/>
      <c r="Q102" s="225">
        <f>M102</f>
        <v>0</v>
      </c>
    </row>
    <row r="103" spans="1:17" s="195" customFormat="1" ht="16.5" customHeight="1" hidden="1">
      <c r="A103" s="418"/>
      <c r="B103" s="418"/>
      <c r="C103" s="229"/>
      <c r="D103" s="229"/>
      <c r="E103" s="51"/>
      <c r="F103" s="229"/>
      <c r="G103" s="229"/>
      <c r="H103" s="229"/>
      <c r="I103" s="51"/>
      <c r="J103" s="229"/>
      <c r="K103" s="225"/>
      <c r="L103" s="225"/>
      <c r="M103" s="225"/>
      <c r="N103" s="225"/>
      <c r="O103" s="225"/>
      <c r="P103" s="225"/>
      <c r="Q103" s="225"/>
    </row>
    <row r="104" spans="1:17" s="195" customFormat="1" ht="16.5" customHeight="1" hidden="1">
      <c r="A104" s="418"/>
      <c r="B104" s="418"/>
      <c r="C104" s="229"/>
      <c r="D104" s="229"/>
      <c r="E104" s="51"/>
      <c r="F104" s="229"/>
      <c r="G104" s="229"/>
      <c r="H104" s="229"/>
      <c r="I104" s="51"/>
      <c r="J104" s="229"/>
      <c r="K104" s="225"/>
      <c r="L104" s="225"/>
      <c r="M104" s="225"/>
      <c r="N104" s="225"/>
      <c r="O104" s="225"/>
      <c r="P104" s="225"/>
      <c r="Q104" s="225"/>
    </row>
    <row r="105" spans="1:17" s="195" customFormat="1" ht="16.5" customHeight="1" hidden="1">
      <c r="A105" s="418"/>
      <c r="B105" s="418"/>
      <c r="C105" s="229"/>
      <c r="D105" s="229"/>
      <c r="E105" s="51"/>
      <c r="F105" s="229"/>
      <c r="G105" s="229"/>
      <c r="H105" s="229"/>
      <c r="I105" s="51"/>
      <c r="J105" s="229"/>
      <c r="K105" s="225"/>
      <c r="L105" s="225"/>
      <c r="M105" s="225"/>
      <c r="N105" s="225"/>
      <c r="O105" s="225"/>
      <c r="P105" s="225"/>
      <c r="Q105" s="225"/>
    </row>
    <row r="106" spans="1:17" s="195" customFormat="1" ht="16.5" customHeight="1" hidden="1">
      <c r="A106" s="418"/>
      <c r="B106" s="418"/>
      <c r="C106" s="229"/>
      <c r="D106" s="229"/>
      <c r="E106" s="51"/>
      <c r="F106" s="229"/>
      <c r="G106" s="229"/>
      <c r="H106" s="229"/>
      <c r="I106" s="51"/>
      <c r="J106" s="229"/>
      <c r="K106" s="225"/>
      <c r="L106" s="225"/>
      <c r="M106" s="225"/>
      <c r="N106" s="225"/>
      <c r="O106" s="225"/>
      <c r="P106" s="225"/>
      <c r="Q106" s="225"/>
    </row>
    <row r="107" spans="1:17" s="194" customFormat="1" ht="15.75">
      <c r="A107" s="423"/>
      <c r="B107" s="423"/>
      <c r="C107" s="226" t="s">
        <v>31</v>
      </c>
      <c r="D107" s="226" t="s">
        <v>30</v>
      </c>
      <c r="E107" s="226" t="s">
        <v>31</v>
      </c>
      <c r="F107" s="226" t="s">
        <v>245</v>
      </c>
      <c r="G107" s="230"/>
      <c r="H107" s="230"/>
      <c r="I107" s="226" t="s">
        <v>341</v>
      </c>
      <c r="J107" s="231"/>
      <c r="K107" s="228">
        <f>K108+K111+K116+K120+K124</f>
        <v>0</v>
      </c>
      <c r="L107" s="228">
        <f aca="true" t="shared" si="34" ref="L107:Q107">L108+L111+L116+L120+L124</f>
        <v>1544800</v>
      </c>
      <c r="M107" s="228">
        <f t="shared" si="34"/>
        <v>0</v>
      </c>
      <c r="N107" s="228">
        <f t="shared" si="34"/>
        <v>0</v>
      </c>
      <c r="O107" s="228">
        <f t="shared" si="34"/>
        <v>0</v>
      </c>
      <c r="P107" s="228">
        <f t="shared" si="34"/>
        <v>1544800</v>
      </c>
      <c r="Q107" s="228">
        <f t="shared" si="34"/>
        <v>1544800</v>
      </c>
    </row>
    <row r="108" spans="1:21" s="165" customFormat="1" ht="24.75" customHeight="1" hidden="1">
      <c r="A108" s="404" t="s">
        <v>236</v>
      </c>
      <c r="B108" s="404"/>
      <c r="C108" s="171" t="s">
        <v>31</v>
      </c>
      <c r="D108" s="171" t="s">
        <v>30</v>
      </c>
      <c r="E108" s="168" t="s">
        <v>31</v>
      </c>
      <c r="F108" s="168" t="s">
        <v>245</v>
      </c>
      <c r="G108" s="168" t="s">
        <v>237</v>
      </c>
      <c r="H108" s="168"/>
      <c r="I108" s="168" t="s">
        <v>341</v>
      </c>
      <c r="J108" s="168"/>
      <c r="K108" s="167">
        <f>K109+K110</f>
        <v>0</v>
      </c>
      <c r="L108" s="167">
        <f aca="true" t="shared" si="35" ref="L108:Q108">L109+L110</f>
        <v>0</v>
      </c>
      <c r="M108" s="167">
        <f t="shared" si="35"/>
        <v>0</v>
      </c>
      <c r="N108" s="167">
        <f t="shared" si="35"/>
        <v>0</v>
      </c>
      <c r="O108" s="167">
        <f t="shared" si="35"/>
        <v>0</v>
      </c>
      <c r="P108" s="167">
        <f t="shared" si="35"/>
        <v>0</v>
      </c>
      <c r="Q108" s="167">
        <f t="shared" si="35"/>
        <v>0</v>
      </c>
      <c r="R108" s="193"/>
      <c r="S108" s="193"/>
      <c r="T108" s="193"/>
      <c r="U108" s="193"/>
    </row>
    <row r="109" spans="1:21" s="111" customFormat="1" ht="25.5" customHeight="1" hidden="1">
      <c r="A109" s="403" t="s">
        <v>236</v>
      </c>
      <c r="B109" s="403"/>
      <c r="C109" s="56" t="s">
        <v>31</v>
      </c>
      <c r="D109" s="56" t="s">
        <v>30</v>
      </c>
      <c r="E109" s="56" t="s">
        <v>31</v>
      </c>
      <c r="F109" s="56" t="s">
        <v>245</v>
      </c>
      <c r="G109" s="56" t="s">
        <v>237</v>
      </c>
      <c r="H109" s="56" t="s">
        <v>357</v>
      </c>
      <c r="I109" s="56" t="s">
        <v>341</v>
      </c>
      <c r="J109" s="56" t="s">
        <v>229</v>
      </c>
      <c r="K109" s="178"/>
      <c r="L109" s="178"/>
      <c r="M109" s="178"/>
      <c r="N109" s="178"/>
      <c r="O109" s="178"/>
      <c r="P109" s="178"/>
      <c r="Q109" s="178"/>
      <c r="R109" s="186"/>
      <c r="S109" s="186"/>
      <c r="T109" s="186"/>
      <c r="U109" s="186"/>
    </row>
    <row r="110" spans="1:21" s="111" customFormat="1" ht="27" customHeight="1" hidden="1">
      <c r="A110" s="403" t="s">
        <v>236</v>
      </c>
      <c r="B110" s="403"/>
      <c r="C110" s="56" t="s">
        <v>31</v>
      </c>
      <c r="D110" s="56" t="s">
        <v>30</v>
      </c>
      <c r="E110" s="56" t="s">
        <v>31</v>
      </c>
      <c r="F110" s="56" t="s">
        <v>245</v>
      </c>
      <c r="G110" s="56" t="s">
        <v>237</v>
      </c>
      <c r="H110" s="56" t="s">
        <v>246</v>
      </c>
      <c r="I110" s="56" t="s">
        <v>341</v>
      </c>
      <c r="J110" s="56" t="s">
        <v>352</v>
      </c>
      <c r="K110" s="178"/>
      <c r="L110" s="178"/>
      <c r="M110" s="178"/>
      <c r="N110" s="178"/>
      <c r="O110" s="178"/>
      <c r="P110" s="178"/>
      <c r="Q110" s="178"/>
      <c r="R110" s="186"/>
      <c r="S110" s="186"/>
      <c r="T110" s="186"/>
      <c r="U110" s="186"/>
    </row>
    <row r="111" spans="1:21" s="165" customFormat="1" ht="27.75" customHeight="1">
      <c r="A111" s="416" t="s">
        <v>230</v>
      </c>
      <c r="B111" s="417"/>
      <c r="C111" s="168" t="s">
        <v>31</v>
      </c>
      <c r="D111" s="168" t="s">
        <v>30</v>
      </c>
      <c r="E111" s="168" t="s">
        <v>31</v>
      </c>
      <c r="F111" s="168" t="s">
        <v>245</v>
      </c>
      <c r="G111" s="168" t="s">
        <v>86</v>
      </c>
      <c r="H111" s="168"/>
      <c r="I111" s="168" t="s">
        <v>341</v>
      </c>
      <c r="J111" s="168"/>
      <c r="K111" s="167">
        <f>K112+K113+K114+K115</f>
        <v>0</v>
      </c>
      <c r="L111" s="167">
        <f aca="true" t="shared" si="36" ref="L111:Q111">L112+L113+L114+L115</f>
        <v>1544800</v>
      </c>
      <c r="M111" s="167">
        <f t="shared" si="36"/>
        <v>0</v>
      </c>
      <c r="N111" s="167">
        <f t="shared" si="36"/>
        <v>0</v>
      </c>
      <c r="O111" s="167">
        <f t="shared" si="36"/>
        <v>0</v>
      </c>
      <c r="P111" s="167">
        <f t="shared" si="36"/>
        <v>1544800</v>
      </c>
      <c r="Q111" s="167">
        <f t="shared" si="36"/>
        <v>1544800</v>
      </c>
      <c r="R111" s="193"/>
      <c r="S111" s="193"/>
      <c r="T111" s="193"/>
      <c r="U111" s="193"/>
    </row>
    <row r="112" spans="1:21" s="111" customFormat="1" ht="15.75" customHeight="1" hidden="1">
      <c r="A112" s="414" t="s">
        <v>230</v>
      </c>
      <c r="B112" s="415"/>
      <c r="C112" s="56" t="s">
        <v>31</v>
      </c>
      <c r="D112" s="56" t="s">
        <v>30</v>
      </c>
      <c r="E112" s="56" t="s">
        <v>31</v>
      </c>
      <c r="F112" s="56" t="s">
        <v>245</v>
      </c>
      <c r="G112" s="56" t="s">
        <v>86</v>
      </c>
      <c r="H112" s="56" t="s">
        <v>351</v>
      </c>
      <c r="I112" s="56" t="s">
        <v>341</v>
      </c>
      <c r="J112" s="56" t="s">
        <v>352</v>
      </c>
      <c r="K112" s="178"/>
      <c r="L112" s="178"/>
      <c r="M112" s="178"/>
      <c r="N112" s="178"/>
      <c r="O112" s="178"/>
      <c r="P112" s="178"/>
      <c r="Q112" s="178"/>
      <c r="R112" s="186"/>
      <c r="S112" s="186"/>
      <c r="T112" s="186"/>
      <c r="U112" s="186"/>
    </row>
    <row r="113" spans="1:21" s="111" customFormat="1" ht="15.75" customHeight="1" hidden="1">
      <c r="A113" s="414" t="s">
        <v>230</v>
      </c>
      <c r="B113" s="415"/>
      <c r="C113" s="56" t="s">
        <v>31</v>
      </c>
      <c r="D113" s="56" t="s">
        <v>30</v>
      </c>
      <c r="E113" s="56" t="s">
        <v>31</v>
      </c>
      <c r="F113" s="56" t="s">
        <v>245</v>
      </c>
      <c r="G113" s="56" t="s">
        <v>86</v>
      </c>
      <c r="H113" s="56" t="s">
        <v>247</v>
      </c>
      <c r="I113" s="56" t="s">
        <v>341</v>
      </c>
      <c r="J113" s="56" t="s">
        <v>352</v>
      </c>
      <c r="K113" s="178"/>
      <c r="L113" s="178"/>
      <c r="M113" s="178"/>
      <c r="N113" s="178"/>
      <c r="O113" s="178"/>
      <c r="P113" s="178"/>
      <c r="Q113" s="178"/>
      <c r="R113" s="186"/>
      <c r="S113" s="186"/>
      <c r="T113" s="186"/>
      <c r="U113" s="186"/>
    </row>
    <row r="114" spans="1:21" s="111" customFormat="1" ht="15.75" customHeight="1" hidden="1">
      <c r="A114" s="414" t="s">
        <v>230</v>
      </c>
      <c r="B114" s="415"/>
      <c r="C114" s="56" t="s">
        <v>31</v>
      </c>
      <c r="D114" s="56" t="s">
        <v>30</v>
      </c>
      <c r="E114" s="56" t="s">
        <v>31</v>
      </c>
      <c r="F114" s="56" t="s">
        <v>245</v>
      </c>
      <c r="G114" s="56" t="s">
        <v>86</v>
      </c>
      <c r="H114" s="56" t="s">
        <v>358</v>
      </c>
      <c r="I114" s="56" t="s">
        <v>341</v>
      </c>
      <c r="J114" s="56" t="s">
        <v>352</v>
      </c>
      <c r="K114" s="178"/>
      <c r="L114" s="178"/>
      <c r="M114" s="178"/>
      <c r="N114" s="178"/>
      <c r="O114" s="178"/>
      <c r="P114" s="178"/>
      <c r="Q114" s="178"/>
      <c r="R114" s="186"/>
      <c r="S114" s="186"/>
      <c r="T114" s="186"/>
      <c r="U114" s="186"/>
    </row>
    <row r="115" spans="1:21" s="111" customFormat="1" ht="22.5" customHeight="1">
      <c r="A115" s="403" t="s">
        <v>230</v>
      </c>
      <c r="B115" s="403"/>
      <c r="C115" s="56" t="s">
        <v>31</v>
      </c>
      <c r="D115" s="56" t="s">
        <v>30</v>
      </c>
      <c r="E115" s="56" t="s">
        <v>31</v>
      </c>
      <c r="F115" s="56" t="s">
        <v>245</v>
      </c>
      <c r="G115" s="56" t="s">
        <v>86</v>
      </c>
      <c r="H115" s="56" t="s">
        <v>346</v>
      </c>
      <c r="I115" s="56" t="s">
        <v>341</v>
      </c>
      <c r="J115" s="56" t="s">
        <v>229</v>
      </c>
      <c r="K115" s="178"/>
      <c r="L115" s="178">
        <v>1544800</v>
      </c>
      <c r="M115" s="178"/>
      <c r="N115" s="178"/>
      <c r="O115" s="178"/>
      <c r="P115" s="178">
        <v>1544800</v>
      </c>
      <c r="Q115" s="178">
        <v>1544800</v>
      </c>
      <c r="R115" s="186"/>
      <c r="S115" s="186"/>
      <c r="T115" s="186"/>
      <c r="U115" s="186"/>
    </row>
    <row r="116" spans="1:21" s="165" customFormat="1" ht="30" customHeight="1" hidden="1">
      <c r="A116" s="404" t="s">
        <v>383</v>
      </c>
      <c r="B116" s="404"/>
      <c r="C116" s="168" t="s">
        <v>31</v>
      </c>
      <c r="D116" s="168" t="s">
        <v>30</v>
      </c>
      <c r="E116" s="168" t="s">
        <v>31</v>
      </c>
      <c r="F116" s="168" t="s">
        <v>245</v>
      </c>
      <c r="G116" s="168" t="s">
        <v>382</v>
      </c>
      <c r="H116" s="168"/>
      <c r="I116" s="168" t="s">
        <v>341</v>
      </c>
      <c r="J116" s="168"/>
      <c r="K116" s="167">
        <f>K117+K118+K119</f>
        <v>0</v>
      </c>
      <c r="L116" s="167">
        <f aca="true" t="shared" si="37" ref="L116:Q116">L117+L118+L119</f>
        <v>0</v>
      </c>
      <c r="M116" s="167">
        <f t="shared" si="37"/>
        <v>0</v>
      </c>
      <c r="N116" s="167">
        <f t="shared" si="37"/>
        <v>0</v>
      </c>
      <c r="O116" s="167">
        <f t="shared" si="37"/>
        <v>0</v>
      </c>
      <c r="P116" s="167">
        <f t="shared" si="37"/>
        <v>0</v>
      </c>
      <c r="Q116" s="167">
        <f t="shared" si="37"/>
        <v>0</v>
      </c>
      <c r="R116" s="193"/>
      <c r="S116" s="193"/>
      <c r="T116" s="193"/>
      <c r="U116" s="193"/>
    </row>
    <row r="117" spans="1:21" s="111" customFormat="1" ht="30" customHeight="1" hidden="1">
      <c r="A117" s="403" t="s">
        <v>383</v>
      </c>
      <c r="B117" s="403"/>
      <c r="C117" s="56" t="s">
        <v>31</v>
      </c>
      <c r="D117" s="56" t="s">
        <v>30</v>
      </c>
      <c r="E117" s="56" t="s">
        <v>31</v>
      </c>
      <c r="F117" s="56" t="s">
        <v>245</v>
      </c>
      <c r="G117" s="56" t="s">
        <v>382</v>
      </c>
      <c r="H117" s="56" t="s">
        <v>219</v>
      </c>
      <c r="I117" s="56" t="s">
        <v>341</v>
      </c>
      <c r="J117" s="56" t="s">
        <v>229</v>
      </c>
      <c r="K117" s="178"/>
      <c r="L117" s="178"/>
      <c r="M117" s="178"/>
      <c r="N117" s="178"/>
      <c r="O117" s="178"/>
      <c r="P117" s="178"/>
      <c r="Q117" s="178"/>
      <c r="R117" s="186"/>
      <c r="S117" s="186"/>
      <c r="T117" s="186"/>
      <c r="U117" s="186"/>
    </row>
    <row r="118" spans="1:21" s="111" customFormat="1" ht="15.75" hidden="1">
      <c r="A118" s="403"/>
      <c r="B118" s="403"/>
      <c r="C118" s="56"/>
      <c r="D118" s="56"/>
      <c r="E118" s="56"/>
      <c r="F118" s="56"/>
      <c r="G118" s="56"/>
      <c r="H118" s="56"/>
      <c r="I118" s="56"/>
      <c r="J118" s="56"/>
      <c r="K118" s="178"/>
      <c r="L118" s="178"/>
      <c r="M118" s="178"/>
      <c r="N118" s="178"/>
      <c r="O118" s="178"/>
      <c r="P118" s="178"/>
      <c r="Q118" s="178"/>
      <c r="R118" s="186"/>
      <c r="S118" s="186"/>
      <c r="T118" s="186"/>
      <c r="U118" s="186"/>
    </row>
    <row r="119" spans="1:21" s="111" customFormat="1" ht="15.75" hidden="1">
      <c r="A119" s="403"/>
      <c r="B119" s="403"/>
      <c r="C119" s="56"/>
      <c r="D119" s="56"/>
      <c r="E119" s="56"/>
      <c r="F119" s="56"/>
      <c r="G119" s="56"/>
      <c r="H119" s="56"/>
      <c r="I119" s="56"/>
      <c r="J119" s="56"/>
      <c r="K119" s="178"/>
      <c r="L119" s="178"/>
      <c r="M119" s="178"/>
      <c r="N119" s="178"/>
      <c r="O119" s="178"/>
      <c r="P119" s="178"/>
      <c r="Q119" s="178"/>
      <c r="R119" s="186"/>
      <c r="S119" s="186"/>
      <c r="T119" s="186"/>
      <c r="U119" s="186"/>
    </row>
    <row r="120" spans="1:21" s="170" customFormat="1" ht="27" customHeight="1" hidden="1">
      <c r="A120" s="404" t="s">
        <v>42</v>
      </c>
      <c r="B120" s="404"/>
      <c r="C120" s="168" t="s">
        <v>31</v>
      </c>
      <c r="D120" s="168" t="s">
        <v>30</v>
      </c>
      <c r="E120" s="168" t="s">
        <v>31</v>
      </c>
      <c r="F120" s="168" t="s">
        <v>245</v>
      </c>
      <c r="G120" s="168" t="s">
        <v>231</v>
      </c>
      <c r="H120" s="168"/>
      <c r="I120" s="168" t="s">
        <v>341</v>
      </c>
      <c r="J120" s="168"/>
      <c r="K120" s="167">
        <f>K121+K122+K123</f>
        <v>0</v>
      </c>
      <c r="L120" s="167">
        <f aca="true" t="shared" si="38" ref="L120:Q120">L121+L122+L123</f>
        <v>0</v>
      </c>
      <c r="M120" s="167">
        <f t="shared" si="38"/>
        <v>0</v>
      </c>
      <c r="N120" s="167">
        <f t="shared" si="38"/>
        <v>0</v>
      </c>
      <c r="O120" s="167">
        <f t="shared" si="38"/>
        <v>0</v>
      </c>
      <c r="P120" s="167">
        <f t="shared" si="38"/>
        <v>0</v>
      </c>
      <c r="Q120" s="167">
        <f t="shared" si="38"/>
        <v>0</v>
      </c>
      <c r="R120" s="194"/>
      <c r="S120" s="194"/>
      <c r="T120" s="194"/>
      <c r="U120" s="194"/>
    </row>
    <row r="121" spans="1:21" s="111" customFormat="1" ht="27" customHeight="1" hidden="1">
      <c r="A121" s="403" t="s">
        <v>42</v>
      </c>
      <c r="B121" s="403"/>
      <c r="C121" s="56" t="s">
        <v>31</v>
      </c>
      <c r="D121" s="56" t="s">
        <v>30</v>
      </c>
      <c r="E121" s="56" t="s">
        <v>31</v>
      </c>
      <c r="F121" s="56" t="s">
        <v>245</v>
      </c>
      <c r="G121" s="56" t="s">
        <v>231</v>
      </c>
      <c r="H121" s="56" t="s">
        <v>381</v>
      </c>
      <c r="I121" s="56" t="s">
        <v>341</v>
      </c>
      <c r="J121" s="56" t="s">
        <v>229</v>
      </c>
      <c r="K121" s="178"/>
      <c r="L121" s="178"/>
      <c r="M121" s="178"/>
      <c r="N121" s="178"/>
      <c r="O121" s="178"/>
      <c r="P121" s="178"/>
      <c r="Q121" s="178"/>
      <c r="R121" s="186"/>
      <c r="S121" s="186"/>
      <c r="T121" s="186"/>
      <c r="U121" s="186"/>
    </row>
    <row r="122" spans="1:21" s="111" customFormat="1" ht="27" customHeight="1" hidden="1">
      <c r="A122" s="403" t="s">
        <v>42</v>
      </c>
      <c r="B122" s="403"/>
      <c r="C122" s="56" t="s">
        <v>31</v>
      </c>
      <c r="D122" s="56" t="s">
        <v>30</v>
      </c>
      <c r="E122" s="56" t="s">
        <v>31</v>
      </c>
      <c r="F122" s="56" t="s">
        <v>245</v>
      </c>
      <c r="G122" s="56" t="s">
        <v>231</v>
      </c>
      <c r="H122" s="56" t="s">
        <v>359</v>
      </c>
      <c r="I122" s="56" t="s">
        <v>341</v>
      </c>
      <c r="J122" s="56"/>
      <c r="K122" s="178"/>
      <c r="L122" s="178"/>
      <c r="M122" s="178"/>
      <c r="N122" s="178"/>
      <c r="O122" s="178"/>
      <c r="P122" s="178"/>
      <c r="Q122" s="178"/>
      <c r="R122" s="186"/>
      <c r="S122" s="186"/>
      <c r="T122" s="186"/>
      <c r="U122" s="186"/>
    </row>
    <row r="123" spans="1:21" s="111" customFormat="1" ht="27" customHeight="1" hidden="1">
      <c r="A123" s="384"/>
      <c r="B123" s="385"/>
      <c r="C123" s="56"/>
      <c r="D123" s="56"/>
      <c r="E123" s="56"/>
      <c r="F123" s="56"/>
      <c r="G123" s="56"/>
      <c r="H123" s="56"/>
      <c r="I123" s="56"/>
      <c r="J123" s="56"/>
      <c r="K123" s="178"/>
      <c r="L123" s="178"/>
      <c r="M123" s="178"/>
      <c r="N123" s="178"/>
      <c r="O123" s="178"/>
      <c r="P123" s="178"/>
      <c r="Q123" s="178"/>
      <c r="R123" s="186"/>
      <c r="S123" s="186"/>
      <c r="T123" s="186"/>
      <c r="U123" s="186"/>
    </row>
    <row r="124" spans="1:21" s="170" customFormat="1" ht="27" customHeight="1" hidden="1">
      <c r="A124" s="404" t="s">
        <v>43</v>
      </c>
      <c r="B124" s="404"/>
      <c r="C124" s="168" t="s">
        <v>31</v>
      </c>
      <c r="D124" s="168" t="s">
        <v>30</v>
      </c>
      <c r="E124" s="168" t="s">
        <v>31</v>
      </c>
      <c r="F124" s="168" t="s">
        <v>245</v>
      </c>
      <c r="G124" s="168" t="s">
        <v>87</v>
      </c>
      <c r="H124" s="168"/>
      <c r="I124" s="168" t="s">
        <v>341</v>
      </c>
      <c r="J124" s="171"/>
      <c r="K124" s="167">
        <f>K125+K126</f>
        <v>0</v>
      </c>
      <c r="L124" s="167">
        <f aca="true" t="shared" si="39" ref="L124:Q124">L125+L126</f>
        <v>0</v>
      </c>
      <c r="M124" s="167">
        <f t="shared" si="39"/>
        <v>0</v>
      </c>
      <c r="N124" s="167">
        <f t="shared" si="39"/>
        <v>0</v>
      </c>
      <c r="O124" s="167">
        <f t="shared" si="39"/>
        <v>0</v>
      </c>
      <c r="P124" s="167">
        <f t="shared" si="39"/>
        <v>0</v>
      </c>
      <c r="Q124" s="167">
        <f t="shared" si="39"/>
        <v>0</v>
      </c>
      <c r="R124" s="194"/>
      <c r="S124" s="194"/>
      <c r="T124" s="194"/>
      <c r="U124" s="194"/>
    </row>
    <row r="125" spans="1:21" s="111" customFormat="1" ht="24" customHeight="1" hidden="1">
      <c r="A125" s="403" t="s">
        <v>43</v>
      </c>
      <c r="B125" s="403"/>
      <c r="C125" s="56" t="s">
        <v>31</v>
      </c>
      <c r="D125" s="56" t="s">
        <v>30</v>
      </c>
      <c r="E125" s="56" t="s">
        <v>31</v>
      </c>
      <c r="F125" s="56" t="s">
        <v>245</v>
      </c>
      <c r="G125" s="56" t="s">
        <v>87</v>
      </c>
      <c r="H125" s="56" t="s">
        <v>360</v>
      </c>
      <c r="I125" s="56" t="s">
        <v>341</v>
      </c>
      <c r="J125" s="56" t="s">
        <v>229</v>
      </c>
      <c r="K125" s="178"/>
      <c r="L125" s="178"/>
      <c r="M125" s="178"/>
      <c r="N125" s="178"/>
      <c r="O125" s="178"/>
      <c r="P125" s="178"/>
      <c r="Q125" s="178"/>
      <c r="R125" s="186"/>
      <c r="S125" s="186"/>
      <c r="T125" s="186"/>
      <c r="U125" s="186"/>
    </row>
    <row r="126" spans="1:21" s="111" customFormat="1" ht="24" customHeight="1" hidden="1">
      <c r="A126" s="384"/>
      <c r="B126" s="385"/>
      <c r="C126" s="56"/>
      <c r="D126" s="56"/>
      <c r="E126" s="56"/>
      <c r="F126" s="56"/>
      <c r="G126" s="56"/>
      <c r="H126" s="56"/>
      <c r="I126" s="56"/>
      <c r="J126" s="56"/>
      <c r="K126" s="178"/>
      <c r="L126" s="178"/>
      <c r="M126" s="178"/>
      <c r="N126" s="178"/>
      <c r="O126" s="178"/>
      <c r="P126" s="178"/>
      <c r="Q126" s="178"/>
      <c r="R126" s="186"/>
      <c r="S126" s="186"/>
      <c r="T126" s="186"/>
      <c r="U126" s="186"/>
    </row>
    <row r="127" spans="1:21" s="177" customFormat="1" ht="39" customHeight="1">
      <c r="A127" s="400" t="s">
        <v>386</v>
      </c>
      <c r="B127" s="400"/>
      <c r="C127" s="175" t="s">
        <v>160</v>
      </c>
      <c r="D127" s="175"/>
      <c r="E127" s="175"/>
      <c r="F127" s="175"/>
      <c r="G127" s="175"/>
      <c r="H127" s="175"/>
      <c r="I127" s="175"/>
      <c r="J127" s="175"/>
      <c r="K127" s="176">
        <f>SUM(K128:K143)</f>
        <v>69537.47</v>
      </c>
      <c r="L127" s="176">
        <f aca="true" t="shared" si="40" ref="L127:Q127">SUM(L128:L143)</f>
        <v>2620340.58</v>
      </c>
      <c r="M127" s="176">
        <f t="shared" si="40"/>
        <v>0</v>
      </c>
      <c r="N127" s="176">
        <f t="shared" si="40"/>
        <v>0</v>
      </c>
      <c r="O127" s="176">
        <f t="shared" si="40"/>
        <v>0</v>
      </c>
      <c r="P127" s="176">
        <f t="shared" si="40"/>
        <v>2620340.58</v>
      </c>
      <c r="Q127" s="176">
        <f t="shared" si="40"/>
        <v>2620340.58</v>
      </c>
      <c r="R127" s="195"/>
      <c r="S127" s="195"/>
      <c r="T127" s="195"/>
      <c r="U127" s="195"/>
    </row>
    <row r="128" spans="1:21" s="23" customFormat="1" ht="15.75">
      <c r="A128" s="403" t="s">
        <v>33</v>
      </c>
      <c r="B128" s="403"/>
      <c r="C128" s="409" t="s">
        <v>198</v>
      </c>
      <c r="D128" s="409"/>
      <c r="E128" s="409"/>
      <c r="F128" s="409"/>
      <c r="G128" s="409"/>
      <c r="H128" s="409"/>
      <c r="I128" s="93"/>
      <c r="J128" s="93" t="s">
        <v>225</v>
      </c>
      <c r="K128" s="179"/>
      <c r="L128" s="53">
        <v>1300000</v>
      </c>
      <c r="M128" s="53"/>
      <c r="N128" s="53"/>
      <c r="O128" s="53"/>
      <c r="P128" s="53">
        <f>L128</f>
        <v>1300000</v>
      </c>
      <c r="Q128" s="53">
        <f>P128</f>
        <v>1300000</v>
      </c>
      <c r="R128" s="195"/>
      <c r="S128" s="195"/>
      <c r="T128" s="195"/>
      <c r="U128" s="195"/>
    </row>
    <row r="129" spans="1:21" s="23" customFormat="1" ht="15.75" customHeight="1" hidden="1">
      <c r="A129" s="403" t="s">
        <v>142</v>
      </c>
      <c r="B129" s="403"/>
      <c r="C129" s="409" t="s">
        <v>198</v>
      </c>
      <c r="D129" s="409"/>
      <c r="E129" s="409"/>
      <c r="F129" s="409"/>
      <c r="G129" s="409"/>
      <c r="H129" s="409"/>
      <c r="I129" s="93"/>
      <c r="J129" s="93" t="s">
        <v>226</v>
      </c>
      <c r="K129" s="179"/>
      <c r="L129" s="53">
        <v>0</v>
      </c>
      <c r="M129" s="53"/>
      <c r="N129" s="53"/>
      <c r="O129" s="53"/>
      <c r="P129" s="53">
        <f aca="true" t="shared" si="41" ref="P129:P142">L129</f>
        <v>0</v>
      </c>
      <c r="Q129" s="53">
        <f aca="true" t="shared" si="42" ref="Q129:Q142">P129</f>
        <v>0</v>
      </c>
      <c r="R129" s="195"/>
      <c r="S129" s="195"/>
      <c r="T129" s="195"/>
      <c r="U129" s="195"/>
    </row>
    <row r="130" spans="1:21" s="23" customFormat="1" ht="15.75" customHeight="1">
      <c r="A130" s="403" t="s">
        <v>137</v>
      </c>
      <c r="B130" s="403"/>
      <c r="C130" s="409" t="s">
        <v>198</v>
      </c>
      <c r="D130" s="409"/>
      <c r="E130" s="409"/>
      <c r="F130" s="409"/>
      <c r="G130" s="409"/>
      <c r="H130" s="409"/>
      <c r="I130" s="93"/>
      <c r="J130" s="93" t="s">
        <v>227</v>
      </c>
      <c r="K130" s="179"/>
      <c r="L130" s="53">
        <v>400000</v>
      </c>
      <c r="M130" s="53"/>
      <c r="N130" s="53"/>
      <c r="O130" s="53"/>
      <c r="P130" s="53">
        <f t="shared" si="41"/>
        <v>400000</v>
      </c>
      <c r="Q130" s="53">
        <f t="shared" si="42"/>
        <v>400000</v>
      </c>
      <c r="R130" s="195"/>
      <c r="S130" s="195"/>
      <c r="T130" s="195"/>
      <c r="U130" s="195"/>
    </row>
    <row r="131" spans="1:21" s="23" customFormat="1" ht="15.75" customHeight="1">
      <c r="A131" s="403" t="s">
        <v>35</v>
      </c>
      <c r="B131" s="403"/>
      <c r="C131" s="409" t="s">
        <v>198</v>
      </c>
      <c r="D131" s="409"/>
      <c r="E131" s="409"/>
      <c r="F131" s="409"/>
      <c r="G131" s="409"/>
      <c r="H131" s="409"/>
      <c r="I131" s="93"/>
      <c r="J131" s="93" t="s">
        <v>229</v>
      </c>
      <c r="K131" s="53">
        <v>18000</v>
      </c>
      <c r="L131" s="53">
        <v>0</v>
      </c>
      <c r="M131" s="53"/>
      <c r="N131" s="53"/>
      <c r="O131" s="53"/>
      <c r="P131" s="53">
        <f t="shared" si="41"/>
        <v>0</v>
      </c>
      <c r="Q131" s="53">
        <f t="shared" si="42"/>
        <v>0</v>
      </c>
      <c r="R131" s="195"/>
      <c r="S131" s="195"/>
      <c r="T131" s="195"/>
      <c r="U131" s="195"/>
    </row>
    <row r="132" spans="1:21" s="23" customFormat="1" ht="15.75" customHeight="1" hidden="1">
      <c r="A132" s="403" t="s">
        <v>36</v>
      </c>
      <c r="B132" s="403"/>
      <c r="C132" s="409" t="s">
        <v>198</v>
      </c>
      <c r="D132" s="409"/>
      <c r="E132" s="409"/>
      <c r="F132" s="409"/>
      <c r="G132" s="409"/>
      <c r="H132" s="409"/>
      <c r="I132" s="93"/>
      <c r="J132" s="93"/>
      <c r="K132" s="179"/>
      <c r="L132" s="53"/>
      <c r="M132" s="53"/>
      <c r="N132" s="53"/>
      <c r="O132" s="53"/>
      <c r="P132" s="53">
        <f t="shared" si="41"/>
        <v>0</v>
      </c>
      <c r="Q132" s="53">
        <f t="shared" si="42"/>
        <v>0</v>
      </c>
      <c r="R132" s="195"/>
      <c r="S132" s="195"/>
      <c r="T132" s="195"/>
      <c r="U132" s="195"/>
    </row>
    <row r="133" spans="1:21" s="23" customFormat="1" ht="15.75" customHeight="1" hidden="1">
      <c r="A133" s="403" t="s">
        <v>37</v>
      </c>
      <c r="B133" s="403"/>
      <c r="C133" s="409" t="s">
        <v>198</v>
      </c>
      <c r="D133" s="409"/>
      <c r="E133" s="409"/>
      <c r="F133" s="409"/>
      <c r="G133" s="409"/>
      <c r="H133" s="409"/>
      <c r="I133" s="93"/>
      <c r="J133" s="93" t="s">
        <v>229</v>
      </c>
      <c r="K133" s="179"/>
      <c r="L133" s="53">
        <v>0</v>
      </c>
      <c r="M133" s="53"/>
      <c r="N133" s="53"/>
      <c r="O133" s="53"/>
      <c r="P133" s="53">
        <f t="shared" si="41"/>
        <v>0</v>
      </c>
      <c r="Q133" s="53">
        <f t="shared" si="42"/>
        <v>0</v>
      </c>
      <c r="R133" s="195"/>
      <c r="S133" s="195"/>
      <c r="T133" s="195"/>
      <c r="U133" s="195"/>
    </row>
    <row r="134" spans="1:21" s="23" customFormat="1" ht="20.25" customHeight="1" hidden="1">
      <c r="A134" s="403" t="s">
        <v>38</v>
      </c>
      <c r="B134" s="403"/>
      <c r="C134" s="409" t="s">
        <v>198</v>
      </c>
      <c r="D134" s="409"/>
      <c r="E134" s="409"/>
      <c r="F134" s="409"/>
      <c r="G134" s="409"/>
      <c r="H134" s="409"/>
      <c r="I134" s="93"/>
      <c r="J134" s="93"/>
      <c r="K134" s="179"/>
      <c r="L134" s="53"/>
      <c r="M134" s="53"/>
      <c r="N134" s="53"/>
      <c r="O134" s="53"/>
      <c r="P134" s="53">
        <f t="shared" si="41"/>
        <v>0</v>
      </c>
      <c r="Q134" s="53">
        <f t="shared" si="42"/>
        <v>0</v>
      </c>
      <c r="R134" s="195"/>
      <c r="S134" s="195"/>
      <c r="T134" s="195"/>
      <c r="U134" s="195"/>
    </row>
    <row r="135" spans="1:21" s="23" customFormat="1" ht="15.75" customHeight="1" hidden="1">
      <c r="A135" s="414" t="s">
        <v>35</v>
      </c>
      <c r="B135" s="415"/>
      <c r="C135" s="409" t="s">
        <v>198</v>
      </c>
      <c r="D135" s="409"/>
      <c r="E135" s="409"/>
      <c r="F135" s="409"/>
      <c r="G135" s="409"/>
      <c r="H135" s="409"/>
      <c r="I135" s="93"/>
      <c r="J135" s="93"/>
      <c r="K135" s="179"/>
      <c r="L135" s="53"/>
      <c r="M135" s="53"/>
      <c r="N135" s="53"/>
      <c r="O135" s="53"/>
      <c r="P135" s="53">
        <f t="shared" si="41"/>
        <v>0</v>
      </c>
      <c r="Q135" s="53">
        <f t="shared" si="42"/>
        <v>0</v>
      </c>
      <c r="R135" s="195"/>
      <c r="S135" s="195"/>
      <c r="T135" s="195"/>
      <c r="U135" s="195"/>
    </row>
    <row r="136" spans="1:21" s="23" customFormat="1" ht="15.75" customHeight="1">
      <c r="A136" s="403" t="s">
        <v>39</v>
      </c>
      <c r="B136" s="403"/>
      <c r="C136" s="409" t="s">
        <v>198</v>
      </c>
      <c r="D136" s="409"/>
      <c r="E136" s="409"/>
      <c r="F136" s="409"/>
      <c r="G136" s="409"/>
      <c r="H136" s="409"/>
      <c r="I136" s="93"/>
      <c r="J136" s="93" t="s">
        <v>229</v>
      </c>
      <c r="K136" s="53">
        <v>16800</v>
      </c>
      <c r="L136" s="53">
        <v>100000</v>
      </c>
      <c r="M136" s="53"/>
      <c r="N136" s="53"/>
      <c r="O136" s="53"/>
      <c r="P136" s="53">
        <f t="shared" si="41"/>
        <v>100000</v>
      </c>
      <c r="Q136" s="53">
        <f t="shared" si="42"/>
        <v>100000</v>
      </c>
      <c r="R136" s="195"/>
      <c r="S136" s="195"/>
      <c r="T136" s="195"/>
      <c r="U136" s="195"/>
    </row>
    <row r="137" spans="1:21" s="23" customFormat="1" ht="27" customHeight="1" hidden="1">
      <c r="A137" s="403" t="s">
        <v>149</v>
      </c>
      <c r="B137" s="403"/>
      <c r="C137" s="409" t="s">
        <v>198</v>
      </c>
      <c r="D137" s="409"/>
      <c r="E137" s="409"/>
      <c r="F137" s="409"/>
      <c r="G137" s="409"/>
      <c r="H137" s="409"/>
      <c r="I137" s="93"/>
      <c r="J137" s="93"/>
      <c r="K137" s="53"/>
      <c r="L137" s="53"/>
      <c r="M137" s="53"/>
      <c r="N137" s="53"/>
      <c r="O137" s="53"/>
      <c r="P137" s="53">
        <f t="shared" si="41"/>
        <v>0</v>
      </c>
      <c r="Q137" s="53">
        <f t="shared" si="42"/>
        <v>0</v>
      </c>
      <c r="R137" s="195"/>
      <c r="S137" s="195"/>
      <c r="T137" s="195"/>
      <c r="U137" s="195"/>
    </row>
    <row r="138" spans="1:21" s="23" customFormat="1" ht="24" customHeight="1">
      <c r="A138" s="403" t="s">
        <v>41</v>
      </c>
      <c r="B138" s="403"/>
      <c r="C138" s="409" t="s">
        <v>198</v>
      </c>
      <c r="D138" s="409"/>
      <c r="E138" s="409"/>
      <c r="F138" s="409"/>
      <c r="G138" s="409"/>
      <c r="H138" s="409"/>
      <c r="I138" s="93"/>
      <c r="J138" s="93" t="s">
        <v>243</v>
      </c>
      <c r="K138" s="53"/>
      <c r="L138" s="53">
        <f>35200+5000</f>
        <v>40200</v>
      </c>
      <c r="M138" s="53"/>
      <c r="N138" s="53"/>
      <c r="O138" s="53"/>
      <c r="P138" s="53">
        <f t="shared" si="41"/>
        <v>40200</v>
      </c>
      <c r="Q138" s="53">
        <f t="shared" si="42"/>
        <v>40200</v>
      </c>
      <c r="R138" s="195"/>
      <c r="S138" s="195"/>
      <c r="T138" s="195"/>
      <c r="U138" s="195"/>
    </row>
    <row r="139" spans="1:21" s="23" customFormat="1" ht="15.75" customHeight="1">
      <c r="A139" s="403" t="s">
        <v>41</v>
      </c>
      <c r="B139" s="403"/>
      <c r="C139" s="409" t="s">
        <v>198</v>
      </c>
      <c r="D139" s="409"/>
      <c r="E139" s="409"/>
      <c r="F139" s="409"/>
      <c r="G139" s="409"/>
      <c r="H139" s="409"/>
      <c r="I139" s="93"/>
      <c r="J139" s="93" t="s">
        <v>474</v>
      </c>
      <c r="K139" s="53"/>
      <c r="L139" s="53">
        <v>30000</v>
      </c>
      <c r="M139" s="53"/>
      <c r="N139" s="53"/>
      <c r="O139" s="53"/>
      <c r="P139" s="53">
        <f t="shared" si="41"/>
        <v>30000</v>
      </c>
      <c r="Q139" s="53">
        <f t="shared" si="42"/>
        <v>30000</v>
      </c>
      <c r="R139" s="195"/>
      <c r="S139" s="195"/>
      <c r="T139" s="195"/>
      <c r="U139" s="195"/>
    </row>
    <row r="140" spans="1:21" s="23" customFormat="1" ht="15.75" customHeight="1">
      <c r="A140" s="414" t="s">
        <v>230</v>
      </c>
      <c r="B140" s="415"/>
      <c r="C140" s="409" t="s">
        <v>198</v>
      </c>
      <c r="D140" s="409"/>
      <c r="E140" s="409"/>
      <c r="F140" s="409"/>
      <c r="G140" s="409"/>
      <c r="H140" s="409"/>
      <c r="I140" s="93"/>
      <c r="J140" s="93" t="s">
        <v>229</v>
      </c>
      <c r="K140" s="53">
        <v>29700</v>
      </c>
      <c r="L140" s="53">
        <v>250000</v>
      </c>
      <c r="M140" s="53"/>
      <c r="N140" s="53"/>
      <c r="O140" s="53"/>
      <c r="P140" s="53">
        <f t="shared" si="41"/>
        <v>250000</v>
      </c>
      <c r="Q140" s="53">
        <f t="shared" si="42"/>
        <v>250000</v>
      </c>
      <c r="R140" s="195"/>
      <c r="S140" s="195"/>
      <c r="T140" s="195"/>
      <c r="U140" s="195"/>
    </row>
    <row r="141" spans="1:21" s="23" customFormat="1" ht="26.25" customHeight="1">
      <c r="A141" s="403" t="s">
        <v>42</v>
      </c>
      <c r="B141" s="403"/>
      <c r="C141" s="409" t="s">
        <v>198</v>
      </c>
      <c r="D141" s="409"/>
      <c r="E141" s="409"/>
      <c r="F141" s="409"/>
      <c r="G141" s="409"/>
      <c r="H141" s="409"/>
      <c r="I141" s="93"/>
      <c r="J141" s="93" t="s">
        <v>229</v>
      </c>
      <c r="K141" s="179"/>
      <c r="L141" s="53">
        <v>250000</v>
      </c>
      <c r="M141" s="53"/>
      <c r="N141" s="53"/>
      <c r="O141" s="53"/>
      <c r="P141" s="53">
        <f t="shared" si="41"/>
        <v>250000</v>
      </c>
      <c r="Q141" s="53">
        <f t="shared" si="42"/>
        <v>250000</v>
      </c>
      <c r="R141" s="195"/>
      <c r="S141" s="195"/>
      <c r="T141" s="195"/>
      <c r="U141" s="195"/>
    </row>
    <row r="142" spans="1:21" s="23" customFormat="1" ht="29.25" customHeight="1">
      <c r="A142" s="403" t="s">
        <v>365</v>
      </c>
      <c r="B142" s="403"/>
      <c r="C142" s="409" t="s">
        <v>198</v>
      </c>
      <c r="D142" s="409"/>
      <c r="E142" s="409"/>
      <c r="F142" s="409"/>
      <c r="G142" s="409"/>
      <c r="H142" s="409"/>
      <c r="I142" s="93"/>
      <c r="J142" s="93" t="s">
        <v>229</v>
      </c>
      <c r="K142" s="179">
        <v>5037.47</v>
      </c>
      <c r="L142" s="53">
        <f>250000+140.58</f>
        <v>250140.58</v>
      </c>
      <c r="M142" s="53"/>
      <c r="N142" s="53"/>
      <c r="O142" s="53"/>
      <c r="P142" s="53">
        <f t="shared" si="41"/>
        <v>250140.58</v>
      </c>
      <c r="Q142" s="53">
        <f t="shared" si="42"/>
        <v>250140.58</v>
      </c>
      <c r="R142" s="195"/>
      <c r="S142" s="195"/>
      <c r="T142" s="195"/>
      <c r="U142" s="195"/>
    </row>
    <row r="143" spans="1:21" s="23" customFormat="1" ht="25.5" customHeight="1" hidden="1">
      <c r="A143" s="403" t="s">
        <v>43</v>
      </c>
      <c r="B143" s="403"/>
      <c r="C143" s="409" t="s">
        <v>198</v>
      </c>
      <c r="D143" s="409"/>
      <c r="E143" s="409"/>
      <c r="F143" s="409"/>
      <c r="G143" s="409"/>
      <c r="H143" s="409"/>
      <c r="I143" s="93"/>
      <c r="J143" s="93" t="s">
        <v>229</v>
      </c>
      <c r="K143" s="179"/>
      <c r="L143" s="53"/>
      <c r="M143" s="53"/>
      <c r="N143" s="53"/>
      <c r="O143" s="53"/>
      <c r="P143" s="53"/>
      <c r="Q143" s="53"/>
      <c r="R143" s="195"/>
      <c r="S143" s="195"/>
      <c r="T143" s="195"/>
      <c r="U143" s="195"/>
    </row>
    <row r="144" spans="1:16" s="23" customFormat="1" ht="15.75">
      <c r="A144" s="94" t="s">
        <v>248</v>
      </c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0"/>
      <c r="M144" s="90"/>
      <c r="N144" s="90"/>
      <c r="O144" s="90"/>
      <c r="P144" s="54"/>
    </row>
    <row r="145" spans="1:16" s="23" customFormat="1" ht="15.75">
      <c r="A145" s="94"/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0"/>
      <c r="M145" s="90"/>
      <c r="N145" s="90"/>
      <c r="O145" s="90"/>
      <c r="P145" s="54"/>
    </row>
    <row r="146" spans="1:16" s="23" customFormat="1" ht="15.75">
      <c r="A146" s="411" t="s">
        <v>403</v>
      </c>
      <c r="B146" s="411"/>
      <c r="C146" s="411"/>
      <c r="D146" s="95"/>
      <c r="E146" s="95"/>
      <c r="F146" s="95"/>
      <c r="G146" s="96"/>
      <c r="H146" s="97"/>
      <c r="I146" s="95" t="s">
        <v>404</v>
      </c>
      <c r="J146" s="95"/>
      <c r="K146" s="97"/>
      <c r="L146" s="98"/>
      <c r="M146" s="422" t="s">
        <v>347</v>
      </c>
      <c r="N146" s="422"/>
      <c r="O146" s="422"/>
      <c r="P146" s="54"/>
    </row>
    <row r="147" spans="1:16" s="23" customFormat="1" ht="15.75" customHeight="1">
      <c r="A147" s="99"/>
      <c r="B147" s="99"/>
      <c r="C147" s="95"/>
      <c r="D147" s="95"/>
      <c r="E147" s="95"/>
      <c r="F147" s="95"/>
      <c r="G147" s="410"/>
      <c r="H147" s="410"/>
      <c r="I147" s="410"/>
      <c r="J147" s="410"/>
      <c r="K147" s="410"/>
      <c r="L147" s="410"/>
      <c r="M147" s="408" t="s">
        <v>45</v>
      </c>
      <c r="N147" s="408"/>
      <c r="O147" s="408"/>
      <c r="P147" s="54"/>
    </row>
    <row r="148" spans="1:16" s="23" customFormat="1" ht="15.75">
      <c r="A148" s="89" t="s">
        <v>47</v>
      </c>
      <c r="B148" s="99"/>
      <c r="C148" s="95"/>
      <c r="D148" s="95"/>
      <c r="E148" s="95"/>
      <c r="F148" s="95"/>
      <c r="G148" s="95"/>
      <c r="H148" s="95"/>
      <c r="I148" s="95"/>
      <c r="J148" s="95"/>
      <c r="K148" s="95"/>
      <c r="L148" s="90"/>
      <c r="M148" s="90"/>
      <c r="N148" s="90"/>
      <c r="O148" s="90"/>
      <c r="P148" s="54"/>
    </row>
    <row r="149" spans="1:16" s="23" customFormat="1" ht="15.75">
      <c r="A149" s="411" t="s">
        <v>48</v>
      </c>
      <c r="B149" s="411"/>
      <c r="C149" s="411"/>
      <c r="D149" s="95"/>
      <c r="E149" s="95"/>
      <c r="F149" s="95"/>
      <c r="G149" s="96"/>
      <c r="H149" s="97"/>
      <c r="I149" s="95" t="s">
        <v>405</v>
      </c>
      <c r="J149" s="95"/>
      <c r="K149" s="97"/>
      <c r="L149" s="98"/>
      <c r="M149" s="422" t="s">
        <v>350</v>
      </c>
      <c r="N149" s="422"/>
      <c r="O149" s="422"/>
      <c r="P149" s="54"/>
    </row>
    <row r="150" spans="1:16" s="23" customFormat="1" ht="15.75" customHeight="1">
      <c r="A150" s="99"/>
      <c r="B150" s="99"/>
      <c r="C150" s="95"/>
      <c r="D150" s="95"/>
      <c r="E150" s="95"/>
      <c r="F150" s="95"/>
      <c r="G150" s="410"/>
      <c r="H150" s="410"/>
      <c r="I150" s="410"/>
      <c r="J150" s="410"/>
      <c r="K150" s="410"/>
      <c r="L150" s="410"/>
      <c r="M150" s="408" t="s">
        <v>45</v>
      </c>
      <c r="N150" s="408"/>
      <c r="O150" s="408"/>
      <c r="P150" s="54"/>
    </row>
    <row r="151" spans="1:16" s="23" customFormat="1" ht="15.75">
      <c r="A151" s="99"/>
      <c r="B151" s="99"/>
      <c r="C151" s="95"/>
      <c r="D151" s="95"/>
      <c r="E151" s="95"/>
      <c r="F151" s="95"/>
      <c r="G151" s="95"/>
      <c r="H151" s="95"/>
      <c r="I151" s="95"/>
      <c r="J151" s="95"/>
      <c r="K151" s="95"/>
      <c r="L151" s="90"/>
      <c r="M151" s="90"/>
      <c r="N151" s="90"/>
      <c r="O151" s="90"/>
      <c r="P151" s="54"/>
    </row>
    <row r="152" spans="1:15" s="23" customFormat="1" ht="15.75" customHeight="1">
      <c r="A152" s="411" t="s">
        <v>49</v>
      </c>
      <c r="B152" s="411"/>
      <c r="C152" s="411"/>
      <c r="D152" s="413"/>
      <c r="E152" s="413"/>
      <c r="F152" s="96"/>
      <c r="G152" s="97"/>
      <c r="H152" s="97"/>
      <c r="I152" s="412" t="s">
        <v>406</v>
      </c>
      <c r="J152" s="412"/>
      <c r="K152" s="412"/>
      <c r="L152" s="162"/>
      <c r="O152" s="90"/>
    </row>
    <row r="153" spans="1:15" s="23" customFormat="1" ht="15.75" customHeight="1">
      <c r="A153" s="99"/>
      <c r="B153" s="99"/>
      <c r="C153" s="95"/>
      <c r="D153" s="407" t="s">
        <v>44</v>
      </c>
      <c r="E153" s="407"/>
      <c r="F153" s="407"/>
      <c r="G153" s="100"/>
      <c r="H153" s="408" t="s">
        <v>45</v>
      </c>
      <c r="I153" s="408"/>
      <c r="J153" s="408"/>
      <c r="K153" s="100"/>
      <c r="N153" s="101" t="s">
        <v>51</v>
      </c>
      <c r="O153" s="90"/>
    </row>
    <row r="154" spans="1:16" s="23" customFormat="1" ht="15.75">
      <c r="A154" s="99"/>
      <c r="B154" s="99"/>
      <c r="C154" s="95"/>
      <c r="D154" s="95"/>
      <c r="E154" s="95"/>
      <c r="F154" s="95"/>
      <c r="G154" s="95"/>
      <c r="H154" s="95"/>
      <c r="I154" s="95"/>
      <c r="J154" s="95"/>
      <c r="K154" s="95"/>
      <c r="L154" s="90"/>
      <c r="M154" s="90"/>
      <c r="N154" s="90"/>
      <c r="O154" s="90"/>
      <c r="P154" s="54"/>
    </row>
    <row r="155" spans="1:16" s="23" customFormat="1" ht="15.75">
      <c r="A155" s="99"/>
      <c r="B155" s="99"/>
      <c r="C155" s="95"/>
      <c r="D155" s="95"/>
      <c r="E155" s="95"/>
      <c r="F155" s="95"/>
      <c r="G155" s="95"/>
      <c r="H155" s="95"/>
      <c r="I155" s="95"/>
      <c r="J155" s="95"/>
      <c r="K155" s="95"/>
      <c r="L155" s="90"/>
      <c r="M155" s="90"/>
      <c r="N155" s="90"/>
      <c r="O155" s="90"/>
      <c r="P155" s="54"/>
    </row>
    <row r="156" spans="1:16" s="23" customFormat="1" ht="15.75">
      <c r="A156" s="99"/>
      <c r="B156" s="99"/>
      <c r="C156" s="95"/>
      <c r="D156" s="95"/>
      <c r="E156" s="95"/>
      <c r="F156" s="95"/>
      <c r="G156" s="95"/>
      <c r="H156" s="95"/>
      <c r="I156" s="95"/>
      <c r="J156" s="95"/>
      <c r="K156" s="95"/>
      <c r="L156" s="90"/>
      <c r="M156" s="90"/>
      <c r="N156" s="90"/>
      <c r="O156" s="90"/>
      <c r="P156" s="54"/>
    </row>
    <row r="157" spans="1:16" s="23" customFormat="1" ht="15.75">
      <c r="A157" s="99"/>
      <c r="B157" s="99"/>
      <c r="C157" s="95"/>
      <c r="D157" s="95"/>
      <c r="E157" s="95"/>
      <c r="F157" s="95"/>
      <c r="G157" s="95"/>
      <c r="H157" s="95"/>
      <c r="I157" s="95"/>
      <c r="J157" s="95"/>
      <c r="K157" s="95"/>
      <c r="L157" s="90"/>
      <c r="M157" s="90"/>
      <c r="N157" s="90"/>
      <c r="O157" s="90"/>
      <c r="P157" s="54"/>
    </row>
    <row r="158" spans="1:16" s="23" customFormat="1" ht="15.75">
      <c r="A158" s="99"/>
      <c r="B158" s="99"/>
      <c r="C158" s="95"/>
      <c r="D158" s="95"/>
      <c r="E158" s="95"/>
      <c r="F158" s="95"/>
      <c r="G158" s="95"/>
      <c r="H158" s="95"/>
      <c r="I158" s="95"/>
      <c r="J158" s="95"/>
      <c r="K158" s="95"/>
      <c r="L158" s="90"/>
      <c r="M158" s="90"/>
      <c r="N158" s="90"/>
      <c r="O158" s="90"/>
      <c r="P158" s="54"/>
    </row>
    <row r="159" spans="1:16" s="23" customFormat="1" ht="15.75">
      <c r="A159" s="99"/>
      <c r="B159" s="99"/>
      <c r="C159" s="95"/>
      <c r="D159" s="95"/>
      <c r="E159" s="95"/>
      <c r="F159" s="95"/>
      <c r="G159" s="95"/>
      <c r="H159" s="95"/>
      <c r="I159" s="95"/>
      <c r="J159" s="95"/>
      <c r="K159" s="95"/>
      <c r="L159" s="90"/>
      <c r="M159" s="90"/>
      <c r="N159" s="90"/>
      <c r="O159" s="90"/>
      <c r="P159" s="54"/>
    </row>
    <row r="160" spans="1:16" s="23" customFormat="1" ht="15.75">
      <c r="A160" s="99"/>
      <c r="B160" s="99"/>
      <c r="C160" s="95"/>
      <c r="D160" s="95"/>
      <c r="E160" s="95"/>
      <c r="F160" s="95"/>
      <c r="G160" s="95"/>
      <c r="H160" s="95"/>
      <c r="I160" s="95"/>
      <c r="J160" s="95"/>
      <c r="K160" s="95"/>
      <c r="L160" s="90"/>
      <c r="M160" s="90"/>
      <c r="N160" s="90"/>
      <c r="O160" s="90"/>
      <c r="P160" s="54"/>
    </row>
    <row r="161" spans="1:16" s="23" customFormat="1" ht="15.75">
      <c r="A161" s="99"/>
      <c r="B161" s="99"/>
      <c r="C161" s="95"/>
      <c r="D161" s="95"/>
      <c r="E161" s="95"/>
      <c r="F161" s="95"/>
      <c r="G161" s="95"/>
      <c r="H161" s="95"/>
      <c r="I161" s="95"/>
      <c r="J161" s="95"/>
      <c r="K161" s="95"/>
      <c r="L161" s="90"/>
      <c r="M161" s="90"/>
      <c r="N161" s="90"/>
      <c r="O161" s="90"/>
      <c r="P161" s="54"/>
    </row>
    <row r="162" spans="1:16" s="23" customFormat="1" ht="15.75">
      <c r="A162" s="99"/>
      <c r="B162" s="99"/>
      <c r="C162" s="95"/>
      <c r="D162" s="95"/>
      <c r="E162" s="95"/>
      <c r="F162" s="95"/>
      <c r="G162" s="95"/>
      <c r="H162" s="95"/>
      <c r="I162" s="95"/>
      <c r="J162" s="95"/>
      <c r="K162" s="95"/>
      <c r="L162" s="90"/>
      <c r="M162" s="90"/>
      <c r="N162" s="90"/>
      <c r="O162" s="90"/>
      <c r="P162" s="54"/>
    </row>
    <row r="163" spans="1:16" s="23" customFormat="1" ht="15.75">
      <c r="A163" s="99"/>
      <c r="B163" s="99"/>
      <c r="C163" s="95"/>
      <c r="D163" s="95"/>
      <c r="E163" s="95"/>
      <c r="F163" s="95"/>
      <c r="G163" s="95"/>
      <c r="H163" s="95"/>
      <c r="I163" s="95"/>
      <c r="J163" s="95"/>
      <c r="K163" s="95"/>
      <c r="L163" s="90"/>
      <c r="M163" s="90"/>
      <c r="N163" s="90"/>
      <c r="O163" s="90"/>
      <c r="P163" s="54"/>
    </row>
    <row r="164" spans="1:16" s="23" customFormat="1" ht="15.75">
      <c r="A164" s="99"/>
      <c r="B164" s="99"/>
      <c r="C164" s="95"/>
      <c r="D164" s="95"/>
      <c r="E164" s="95"/>
      <c r="F164" s="95"/>
      <c r="G164" s="95"/>
      <c r="H164" s="95"/>
      <c r="I164" s="95"/>
      <c r="J164" s="95"/>
      <c r="K164" s="95"/>
      <c r="L164" s="90"/>
      <c r="M164" s="90"/>
      <c r="N164" s="90"/>
      <c r="O164" s="90"/>
      <c r="P164" s="54"/>
    </row>
    <row r="165" spans="1:16" s="23" customFormat="1" ht="15.75">
      <c r="A165" s="99"/>
      <c r="B165" s="99"/>
      <c r="C165" s="95"/>
      <c r="D165" s="95"/>
      <c r="E165" s="95"/>
      <c r="F165" s="95"/>
      <c r="G165" s="95"/>
      <c r="H165" s="95"/>
      <c r="I165" s="95"/>
      <c r="J165" s="95"/>
      <c r="K165" s="95"/>
      <c r="L165" s="90"/>
      <c r="M165" s="90"/>
      <c r="N165" s="90"/>
      <c r="O165" s="90"/>
      <c r="P165" s="54"/>
    </row>
    <row r="166" spans="1:16" s="23" customFormat="1" ht="15.75">
      <c r="A166" s="99"/>
      <c r="B166" s="99"/>
      <c r="C166" s="95"/>
      <c r="D166" s="95"/>
      <c r="E166" s="95"/>
      <c r="F166" s="95"/>
      <c r="G166" s="95"/>
      <c r="H166" s="95"/>
      <c r="I166" s="95"/>
      <c r="J166" s="95"/>
      <c r="K166" s="95"/>
      <c r="L166" s="90"/>
      <c r="M166" s="90"/>
      <c r="N166" s="90"/>
      <c r="O166" s="90"/>
      <c r="P166" s="54"/>
    </row>
    <row r="167" spans="1:16" s="23" customFormat="1" ht="15.75">
      <c r="A167" s="99"/>
      <c r="B167" s="99"/>
      <c r="C167" s="95"/>
      <c r="D167" s="95"/>
      <c r="E167" s="95"/>
      <c r="F167" s="95"/>
      <c r="G167" s="95"/>
      <c r="H167" s="95"/>
      <c r="I167" s="95"/>
      <c r="J167" s="95"/>
      <c r="K167" s="95"/>
      <c r="L167" s="90"/>
      <c r="M167" s="90"/>
      <c r="N167" s="90"/>
      <c r="O167" s="90"/>
      <c r="P167" s="54"/>
    </row>
    <row r="168" spans="1:16" s="23" customFormat="1" ht="15.75">
      <c r="A168" s="99"/>
      <c r="B168" s="99"/>
      <c r="C168" s="95"/>
      <c r="D168" s="95"/>
      <c r="E168" s="95"/>
      <c r="F168" s="95"/>
      <c r="G168" s="95"/>
      <c r="H168" s="95"/>
      <c r="I168" s="95"/>
      <c r="J168" s="95"/>
      <c r="K168" s="95"/>
      <c r="L168" s="90"/>
      <c r="M168" s="90"/>
      <c r="N168" s="90"/>
      <c r="O168" s="90"/>
      <c r="P168" s="54"/>
    </row>
    <row r="169" spans="1:16" s="23" customFormat="1" ht="15.75">
      <c r="A169" s="99"/>
      <c r="B169" s="99"/>
      <c r="C169" s="95"/>
      <c r="D169" s="95"/>
      <c r="E169" s="95"/>
      <c r="F169" s="95"/>
      <c r="G169" s="95"/>
      <c r="H169" s="95"/>
      <c r="I169" s="95"/>
      <c r="J169" s="95"/>
      <c r="K169" s="95"/>
      <c r="L169" s="90"/>
      <c r="M169" s="90"/>
      <c r="N169" s="90"/>
      <c r="O169" s="90"/>
      <c r="P169" s="54"/>
    </row>
    <row r="170" spans="1:16" s="23" customFormat="1" ht="15.75">
      <c r="A170" s="99"/>
      <c r="B170" s="99"/>
      <c r="C170" s="95"/>
      <c r="D170" s="95"/>
      <c r="E170" s="95"/>
      <c r="F170" s="95"/>
      <c r="G170" s="95"/>
      <c r="H170" s="95"/>
      <c r="I170" s="95"/>
      <c r="J170" s="95"/>
      <c r="K170" s="95"/>
      <c r="L170" s="90"/>
      <c r="M170" s="90"/>
      <c r="N170" s="90"/>
      <c r="O170" s="90"/>
      <c r="P170" s="54"/>
    </row>
    <row r="171" spans="1:16" s="23" customFormat="1" ht="15.75">
      <c r="A171" s="99"/>
      <c r="B171" s="99"/>
      <c r="C171" s="95"/>
      <c r="D171" s="95"/>
      <c r="E171" s="95"/>
      <c r="F171" s="95"/>
      <c r="G171" s="95"/>
      <c r="H171" s="95"/>
      <c r="I171" s="95"/>
      <c r="J171" s="95"/>
      <c r="K171" s="95"/>
      <c r="L171" s="90"/>
      <c r="M171" s="90"/>
      <c r="N171" s="90"/>
      <c r="O171" s="90"/>
      <c r="P171" s="54"/>
    </row>
    <row r="172" spans="1:16" s="23" customFormat="1" ht="15.75">
      <c r="A172" s="99"/>
      <c r="B172" s="99"/>
      <c r="C172" s="95"/>
      <c r="D172" s="95"/>
      <c r="E172" s="95"/>
      <c r="F172" s="95"/>
      <c r="G172" s="95"/>
      <c r="H172" s="95"/>
      <c r="I172" s="95"/>
      <c r="J172" s="95"/>
      <c r="K172" s="95"/>
      <c r="L172" s="90"/>
      <c r="M172" s="90"/>
      <c r="N172" s="90"/>
      <c r="O172" s="90"/>
      <c r="P172" s="54"/>
    </row>
    <row r="173" spans="1:16" s="23" customFormat="1" ht="15.75">
      <c r="A173" s="99"/>
      <c r="B173" s="99"/>
      <c r="C173" s="95"/>
      <c r="D173" s="95"/>
      <c r="E173" s="95"/>
      <c r="F173" s="95"/>
      <c r="G173" s="95"/>
      <c r="H173" s="95"/>
      <c r="I173" s="95"/>
      <c r="J173" s="95"/>
      <c r="K173" s="95"/>
      <c r="L173" s="90"/>
      <c r="M173" s="90"/>
      <c r="N173" s="90"/>
      <c r="O173" s="90"/>
      <c r="P173" s="54"/>
    </row>
    <row r="174" spans="1:16" s="23" customFormat="1" ht="15.75">
      <c r="A174" s="99"/>
      <c r="B174" s="99"/>
      <c r="C174" s="95"/>
      <c r="D174" s="95"/>
      <c r="E174" s="95"/>
      <c r="F174" s="95"/>
      <c r="G174" s="95"/>
      <c r="H174" s="95"/>
      <c r="I174" s="95"/>
      <c r="J174" s="95"/>
      <c r="K174" s="95"/>
      <c r="L174" s="90"/>
      <c r="M174" s="90"/>
      <c r="N174" s="90"/>
      <c r="O174" s="90"/>
      <c r="P174" s="54"/>
    </row>
    <row r="175" spans="1:16" s="23" customFormat="1" ht="15.75">
      <c r="A175" s="99"/>
      <c r="B175" s="99"/>
      <c r="C175" s="95"/>
      <c r="D175" s="95"/>
      <c r="E175" s="95"/>
      <c r="F175" s="95"/>
      <c r="G175" s="95"/>
      <c r="H175" s="95"/>
      <c r="I175" s="95"/>
      <c r="J175" s="95"/>
      <c r="K175" s="95"/>
      <c r="L175" s="90"/>
      <c r="M175" s="90"/>
      <c r="N175" s="90"/>
      <c r="O175" s="90"/>
      <c r="P175" s="54"/>
    </row>
    <row r="176" spans="1:16" s="23" customFormat="1" ht="15.75">
      <c r="A176" s="99"/>
      <c r="B176" s="99"/>
      <c r="C176" s="95"/>
      <c r="D176" s="95"/>
      <c r="E176" s="95"/>
      <c r="F176" s="95"/>
      <c r="G176" s="95"/>
      <c r="H176" s="95"/>
      <c r="I176" s="95"/>
      <c r="J176" s="95"/>
      <c r="K176" s="95"/>
      <c r="L176" s="90"/>
      <c r="M176" s="90"/>
      <c r="N176" s="90"/>
      <c r="O176" s="90"/>
      <c r="P176" s="54"/>
    </row>
    <row r="177" spans="1:16" s="23" customFormat="1" ht="15.75">
      <c r="A177" s="99"/>
      <c r="B177" s="99"/>
      <c r="C177" s="95"/>
      <c r="D177" s="95"/>
      <c r="E177" s="95"/>
      <c r="F177" s="95"/>
      <c r="G177" s="95"/>
      <c r="H177" s="95"/>
      <c r="I177" s="95"/>
      <c r="J177" s="95"/>
      <c r="K177" s="95"/>
      <c r="L177" s="90"/>
      <c r="M177" s="90"/>
      <c r="N177" s="90"/>
      <c r="O177" s="90"/>
      <c r="P177" s="54"/>
    </row>
    <row r="178" spans="1:16" s="23" customFormat="1" ht="15.75">
      <c r="A178" s="99"/>
      <c r="B178" s="99"/>
      <c r="C178" s="95"/>
      <c r="D178" s="95"/>
      <c r="E178" s="95"/>
      <c r="F178" s="95"/>
      <c r="G178" s="95"/>
      <c r="H178" s="95"/>
      <c r="I178" s="95"/>
      <c r="J178" s="95"/>
      <c r="K178" s="95"/>
      <c r="L178" s="90"/>
      <c r="M178" s="90"/>
      <c r="N178" s="90"/>
      <c r="O178" s="90"/>
      <c r="P178" s="54"/>
    </row>
    <row r="179" spans="1:16" s="23" customFormat="1" ht="15.75">
      <c r="A179" s="99"/>
      <c r="B179" s="99"/>
      <c r="C179" s="95"/>
      <c r="D179" s="95"/>
      <c r="E179" s="95"/>
      <c r="F179" s="95"/>
      <c r="G179" s="95"/>
      <c r="H179" s="95"/>
      <c r="I179" s="95"/>
      <c r="J179" s="95"/>
      <c r="K179" s="95"/>
      <c r="L179" s="90"/>
      <c r="M179" s="90"/>
      <c r="N179" s="90"/>
      <c r="O179" s="90"/>
      <c r="P179" s="54"/>
    </row>
    <row r="180" spans="1:16" s="23" customFormat="1" ht="15.75">
      <c r="A180" s="99"/>
      <c r="B180" s="99"/>
      <c r="C180" s="95"/>
      <c r="D180" s="95"/>
      <c r="E180" s="95"/>
      <c r="F180" s="95"/>
      <c r="G180" s="95"/>
      <c r="H180" s="95"/>
      <c r="I180" s="95"/>
      <c r="J180" s="95"/>
      <c r="K180" s="95"/>
      <c r="L180" s="90"/>
      <c r="M180" s="90"/>
      <c r="N180" s="90"/>
      <c r="O180" s="90"/>
      <c r="P180" s="54"/>
    </row>
    <row r="181" spans="1:16" s="23" customFormat="1" ht="15.75">
      <c r="A181" s="99"/>
      <c r="B181" s="99"/>
      <c r="C181" s="95"/>
      <c r="D181" s="95"/>
      <c r="E181" s="95"/>
      <c r="F181" s="95"/>
      <c r="G181" s="95"/>
      <c r="H181" s="95"/>
      <c r="I181" s="95"/>
      <c r="J181" s="95"/>
      <c r="K181" s="95"/>
      <c r="L181" s="90"/>
      <c r="M181" s="90"/>
      <c r="N181" s="90"/>
      <c r="O181" s="90"/>
      <c r="P181" s="54"/>
    </row>
    <row r="182" spans="1:16" s="23" customFormat="1" ht="15.75">
      <c r="A182" s="99"/>
      <c r="B182" s="99"/>
      <c r="C182" s="95"/>
      <c r="D182" s="95"/>
      <c r="E182" s="95"/>
      <c r="F182" s="95"/>
      <c r="G182" s="95"/>
      <c r="H182" s="95"/>
      <c r="I182" s="95"/>
      <c r="J182" s="95"/>
      <c r="K182" s="95"/>
      <c r="L182" s="90"/>
      <c r="M182" s="90"/>
      <c r="N182" s="90"/>
      <c r="O182" s="90"/>
      <c r="P182" s="54"/>
    </row>
    <row r="183" spans="1:16" s="23" customFormat="1" ht="15.75">
      <c r="A183" s="99"/>
      <c r="B183" s="99"/>
      <c r="C183" s="95"/>
      <c r="D183" s="95"/>
      <c r="E183" s="95"/>
      <c r="F183" s="95"/>
      <c r="G183" s="95"/>
      <c r="H183" s="95"/>
      <c r="I183" s="95"/>
      <c r="J183" s="95"/>
      <c r="K183" s="95"/>
      <c r="L183" s="90"/>
      <c r="M183" s="90"/>
      <c r="N183" s="90"/>
      <c r="O183" s="90"/>
      <c r="P183" s="54"/>
    </row>
    <row r="184" spans="1:16" s="23" customFormat="1" ht="15.75">
      <c r="A184" s="99"/>
      <c r="B184" s="99"/>
      <c r="C184" s="95"/>
      <c r="D184" s="95"/>
      <c r="E184" s="95"/>
      <c r="F184" s="95"/>
      <c r="G184" s="95"/>
      <c r="H184" s="95"/>
      <c r="I184" s="95"/>
      <c r="J184" s="95"/>
      <c r="K184" s="95"/>
      <c r="L184" s="90"/>
      <c r="M184" s="90"/>
      <c r="N184" s="90"/>
      <c r="O184" s="90"/>
      <c r="P184" s="54"/>
    </row>
    <row r="185" spans="1:16" s="23" customFormat="1" ht="15.75">
      <c r="A185" s="99"/>
      <c r="B185" s="99"/>
      <c r="C185" s="95"/>
      <c r="D185" s="95"/>
      <c r="E185" s="95"/>
      <c r="F185" s="95"/>
      <c r="G185" s="95"/>
      <c r="H185" s="95"/>
      <c r="I185" s="95"/>
      <c r="J185" s="95"/>
      <c r="K185" s="95"/>
      <c r="L185" s="90"/>
      <c r="M185" s="90"/>
      <c r="N185" s="90"/>
      <c r="O185" s="90"/>
      <c r="P185" s="54"/>
    </row>
    <row r="186" spans="1:16" s="23" customFormat="1" ht="15.75">
      <c r="A186" s="99"/>
      <c r="B186" s="99"/>
      <c r="C186" s="95"/>
      <c r="D186" s="95"/>
      <c r="E186" s="95"/>
      <c r="F186" s="95"/>
      <c r="G186" s="95"/>
      <c r="H186" s="95"/>
      <c r="I186" s="95"/>
      <c r="J186" s="95"/>
      <c r="K186" s="95"/>
      <c r="L186" s="90"/>
      <c r="M186" s="90"/>
      <c r="N186" s="90"/>
      <c r="O186" s="90"/>
      <c r="P186" s="54"/>
    </row>
    <row r="187" spans="1:16" s="23" customFormat="1" ht="15.75">
      <c r="A187" s="99"/>
      <c r="B187" s="99"/>
      <c r="C187" s="95"/>
      <c r="D187" s="95"/>
      <c r="E187" s="95"/>
      <c r="F187" s="95"/>
      <c r="G187" s="95"/>
      <c r="H187" s="95"/>
      <c r="I187" s="95"/>
      <c r="J187" s="95"/>
      <c r="K187" s="95"/>
      <c r="L187" s="90"/>
      <c r="M187" s="90"/>
      <c r="N187" s="90"/>
      <c r="O187" s="90"/>
      <c r="P187" s="54"/>
    </row>
    <row r="188" spans="1:16" s="23" customFormat="1" ht="15.75">
      <c r="A188" s="99"/>
      <c r="B188" s="99"/>
      <c r="C188" s="95"/>
      <c r="D188" s="95"/>
      <c r="E188" s="95"/>
      <c r="F188" s="95"/>
      <c r="G188" s="95"/>
      <c r="H188" s="95"/>
      <c r="I188" s="95"/>
      <c r="J188" s="95"/>
      <c r="K188" s="95"/>
      <c r="L188" s="90"/>
      <c r="M188" s="90"/>
      <c r="N188" s="90"/>
      <c r="O188" s="90"/>
      <c r="P188" s="54"/>
    </row>
    <row r="189" spans="1:16" s="23" customFormat="1" ht="15.75">
      <c r="A189" s="99"/>
      <c r="B189" s="99"/>
      <c r="C189" s="95"/>
      <c r="D189" s="95"/>
      <c r="E189" s="95"/>
      <c r="F189" s="95"/>
      <c r="G189" s="95"/>
      <c r="H189" s="95"/>
      <c r="I189" s="95"/>
      <c r="J189" s="95"/>
      <c r="K189" s="95"/>
      <c r="L189" s="90"/>
      <c r="M189" s="90"/>
      <c r="N189" s="90"/>
      <c r="O189" s="90"/>
      <c r="P189" s="54"/>
    </row>
    <row r="190" spans="1:16" s="23" customFormat="1" ht="15.75">
      <c r="A190" s="99"/>
      <c r="B190" s="99"/>
      <c r="C190" s="95"/>
      <c r="D190" s="95"/>
      <c r="E190" s="95"/>
      <c r="F190" s="95"/>
      <c r="G190" s="95"/>
      <c r="H190" s="95"/>
      <c r="I190" s="95"/>
      <c r="J190" s="95"/>
      <c r="K190" s="95"/>
      <c r="L190" s="90"/>
      <c r="M190" s="90"/>
      <c r="N190" s="90"/>
      <c r="O190" s="90"/>
      <c r="P190" s="54"/>
    </row>
    <row r="191" spans="1:16" s="23" customFormat="1" ht="15.75">
      <c r="A191" s="99"/>
      <c r="B191" s="99"/>
      <c r="C191" s="95"/>
      <c r="D191" s="95"/>
      <c r="E191" s="95"/>
      <c r="F191" s="95"/>
      <c r="G191" s="95"/>
      <c r="H191" s="95"/>
      <c r="I191" s="95"/>
      <c r="J191" s="95"/>
      <c r="K191" s="95"/>
      <c r="L191" s="90"/>
      <c r="M191" s="90"/>
      <c r="N191" s="90"/>
      <c r="O191" s="90"/>
      <c r="P191" s="54"/>
    </row>
    <row r="192" spans="1:16" s="23" customFormat="1" ht="15.75">
      <c r="A192" s="99"/>
      <c r="B192" s="99"/>
      <c r="C192" s="95"/>
      <c r="D192" s="95"/>
      <c r="E192" s="95"/>
      <c r="F192" s="95"/>
      <c r="G192" s="95"/>
      <c r="H192" s="95"/>
      <c r="I192" s="95"/>
      <c r="J192" s="95"/>
      <c r="K192" s="95"/>
      <c r="L192" s="90"/>
      <c r="M192" s="90"/>
      <c r="N192" s="90"/>
      <c r="O192" s="90"/>
      <c r="P192" s="54"/>
    </row>
    <row r="193" spans="1:16" s="23" customFormat="1" ht="15.75">
      <c r="A193" s="99"/>
      <c r="B193" s="99"/>
      <c r="C193" s="95"/>
      <c r="D193" s="95"/>
      <c r="E193" s="95"/>
      <c r="F193" s="95"/>
      <c r="G193" s="95"/>
      <c r="H193" s="95"/>
      <c r="I193" s="95"/>
      <c r="J193" s="95"/>
      <c r="K193" s="95"/>
      <c r="L193" s="90"/>
      <c r="M193" s="90"/>
      <c r="N193" s="90"/>
      <c r="O193" s="90"/>
      <c r="P193" s="54"/>
    </row>
    <row r="194" spans="1:16" s="23" customFormat="1" ht="15.75">
      <c r="A194" s="99"/>
      <c r="B194" s="99"/>
      <c r="C194" s="95"/>
      <c r="D194" s="95"/>
      <c r="E194" s="95"/>
      <c r="F194" s="95"/>
      <c r="G194" s="95"/>
      <c r="H194" s="95"/>
      <c r="I194" s="95"/>
      <c r="J194" s="95"/>
      <c r="K194" s="95"/>
      <c r="L194" s="90"/>
      <c r="M194" s="90"/>
      <c r="N194" s="90"/>
      <c r="O194" s="90"/>
      <c r="P194" s="54"/>
    </row>
    <row r="195" spans="1:16" s="23" customFormat="1" ht="15.75">
      <c r="A195" s="99"/>
      <c r="B195" s="99"/>
      <c r="C195" s="95"/>
      <c r="D195" s="95"/>
      <c r="E195" s="95"/>
      <c r="F195" s="95"/>
      <c r="G195" s="95"/>
      <c r="H195" s="95"/>
      <c r="I195" s="95"/>
      <c r="J195" s="95"/>
      <c r="K195" s="95"/>
      <c r="L195" s="90"/>
      <c r="M195" s="90"/>
      <c r="N195" s="90"/>
      <c r="O195" s="90"/>
      <c r="P195" s="54"/>
    </row>
    <row r="196" spans="1:16" s="23" customFormat="1" ht="15.75">
      <c r="A196" s="99"/>
      <c r="B196" s="99"/>
      <c r="C196" s="95"/>
      <c r="D196" s="95"/>
      <c r="E196" s="95"/>
      <c r="F196" s="95"/>
      <c r="G196" s="95"/>
      <c r="H196" s="95"/>
      <c r="I196" s="95"/>
      <c r="J196" s="95"/>
      <c r="K196" s="95"/>
      <c r="L196" s="90"/>
      <c r="M196" s="90"/>
      <c r="N196" s="90"/>
      <c r="O196" s="90"/>
      <c r="P196" s="54"/>
    </row>
    <row r="197" spans="1:16" s="23" customFormat="1" ht="15.75">
      <c r="A197" s="99"/>
      <c r="B197" s="99"/>
      <c r="C197" s="95"/>
      <c r="D197" s="95"/>
      <c r="E197" s="95"/>
      <c r="F197" s="95"/>
      <c r="G197" s="95"/>
      <c r="H197" s="95"/>
      <c r="I197" s="95"/>
      <c r="J197" s="95"/>
      <c r="K197" s="95"/>
      <c r="L197" s="90"/>
      <c r="M197" s="90"/>
      <c r="N197" s="90"/>
      <c r="O197" s="90"/>
      <c r="P197" s="54"/>
    </row>
    <row r="198" spans="1:16" s="23" customFormat="1" ht="15.75">
      <c r="A198" s="99"/>
      <c r="B198" s="99"/>
      <c r="C198" s="95"/>
      <c r="D198" s="95"/>
      <c r="E198" s="95"/>
      <c r="F198" s="95"/>
      <c r="G198" s="95"/>
      <c r="H198" s="95"/>
      <c r="I198" s="95"/>
      <c r="J198" s="95"/>
      <c r="K198" s="95"/>
      <c r="L198" s="90"/>
      <c r="M198" s="90"/>
      <c r="N198" s="90"/>
      <c r="O198" s="90"/>
      <c r="P198" s="54"/>
    </row>
    <row r="199" spans="1:16" s="23" customFormat="1" ht="15.75">
      <c r="A199" s="99"/>
      <c r="B199" s="99"/>
      <c r="C199" s="95"/>
      <c r="D199" s="95"/>
      <c r="E199" s="95"/>
      <c r="F199" s="95"/>
      <c r="G199" s="95"/>
      <c r="H199" s="95"/>
      <c r="I199" s="95"/>
      <c r="J199" s="95"/>
      <c r="K199" s="95"/>
      <c r="L199" s="90"/>
      <c r="M199" s="90"/>
      <c r="N199" s="90"/>
      <c r="O199" s="90"/>
      <c r="P199" s="54"/>
    </row>
    <row r="200" spans="1:16" s="23" customFormat="1" ht="15.75">
      <c r="A200" s="99"/>
      <c r="B200" s="99"/>
      <c r="C200" s="95"/>
      <c r="D200" s="95"/>
      <c r="E200" s="95"/>
      <c r="F200" s="95"/>
      <c r="G200" s="95"/>
      <c r="H200" s="95"/>
      <c r="I200" s="95"/>
      <c r="J200" s="95"/>
      <c r="K200" s="95"/>
      <c r="L200" s="90"/>
      <c r="M200" s="90"/>
      <c r="N200" s="90"/>
      <c r="O200" s="90"/>
      <c r="P200" s="54"/>
    </row>
    <row r="201" spans="1:16" s="23" customFormat="1" ht="15.75">
      <c r="A201" s="99"/>
      <c r="B201" s="99"/>
      <c r="C201" s="95"/>
      <c r="D201" s="95"/>
      <c r="E201" s="95"/>
      <c r="F201" s="95"/>
      <c r="G201" s="95"/>
      <c r="H201" s="95"/>
      <c r="I201" s="95"/>
      <c r="J201" s="95"/>
      <c r="K201" s="95"/>
      <c r="L201" s="90"/>
      <c r="M201" s="90"/>
      <c r="N201" s="90"/>
      <c r="O201" s="90"/>
      <c r="P201" s="54"/>
    </row>
    <row r="202" spans="1:16" s="23" customFormat="1" ht="15.75">
      <c r="A202" s="99"/>
      <c r="B202" s="99"/>
      <c r="C202" s="95"/>
      <c r="D202" s="95"/>
      <c r="E202" s="95"/>
      <c r="F202" s="95"/>
      <c r="G202" s="95"/>
      <c r="H202" s="95"/>
      <c r="I202" s="95"/>
      <c r="J202" s="95"/>
      <c r="K202" s="95"/>
      <c r="L202" s="90"/>
      <c r="M202" s="90"/>
      <c r="N202" s="90"/>
      <c r="O202" s="90"/>
      <c r="P202" s="54"/>
    </row>
    <row r="203" spans="1:16" s="23" customFormat="1" ht="15.75">
      <c r="A203" s="99"/>
      <c r="B203" s="99"/>
      <c r="C203" s="95"/>
      <c r="D203" s="95"/>
      <c r="E203" s="95"/>
      <c r="F203" s="95"/>
      <c r="G203" s="95"/>
      <c r="H203" s="95"/>
      <c r="I203" s="95"/>
      <c r="J203" s="95"/>
      <c r="K203" s="95"/>
      <c r="L203" s="90"/>
      <c r="M203" s="90"/>
      <c r="N203" s="90"/>
      <c r="O203" s="90"/>
      <c r="P203" s="54"/>
    </row>
    <row r="204" spans="1:16" s="23" customFormat="1" ht="15.75">
      <c r="A204" s="99"/>
      <c r="B204" s="99"/>
      <c r="C204" s="95"/>
      <c r="D204" s="95"/>
      <c r="E204" s="95"/>
      <c r="F204" s="95"/>
      <c r="G204" s="95"/>
      <c r="H204" s="95"/>
      <c r="I204" s="95"/>
      <c r="J204" s="95"/>
      <c r="K204" s="95"/>
      <c r="L204" s="90"/>
      <c r="M204" s="90"/>
      <c r="N204" s="90"/>
      <c r="O204" s="90"/>
      <c r="P204" s="54"/>
    </row>
    <row r="205" spans="1:16" s="23" customFormat="1" ht="15.75">
      <c r="A205" s="99"/>
      <c r="B205" s="99"/>
      <c r="C205" s="95"/>
      <c r="D205" s="95"/>
      <c r="E205" s="95"/>
      <c r="F205" s="95"/>
      <c r="G205" s="95"/>
      <c r="H205" s="95"/>
      <c r="I205" s="95"/>
      <c r="J205" s="95"/>
      <c r="K205" s="95"/>
      <c r="L205" s="90"/>
      <c r="M205" s="90"/>
      <c r="N205" s="90"/>
      <c r="O205" s="90"/>
      <c r="P205" s="54"/>
    </row>
    <row r="206" spans="1:16" s="23" customFormat="1" ht="15.75">
      <c r="A206" s="99"/>
      <c r="B206" s="99"/>
      <c r="C206" s="95"/>
      <c r="D206" s="95"/>
      <c r="E206" s="95"/>
      <c r="F206" s="95"/>
      <c r="G206" s="95"/>
      <c r="H206" s="95"/>
      <c r="I206" s="95"/>
      <c r="J206" s="95"/>
      <c r="K206" s="95"/>
      <c r="L206" s="90"/>
      <c r="M206" s="90"/>
      <c r="N206" s="90"/>
      <c r="O206" s="90"/>
      <c r="P206" s="54"/>
    </row>
    <row r="207" spans="1:16" s="23" customFormat="1" ht="15.75">
      <c r="A207" s="99"/>
      <c r="B207" s="99"/>
      <c r="C207" s="95"/>
      <c r="D207" s="95"/>
      <c r="E207" s="95"/>
      <c r="F207" s="95"/>
      <c r="G207" s="95"/>
      <c r="H207" s="95"/>
      <c r="I207" s="95"/>
      <c r="J207" s="95"/>
      <c r="K207" s="95"/>
      <c r="L207" s="90"/>
      <c r="M207" s="90"/>
      <c r="N207" s="90"/>
      <c r="O207" s="90"/>
      <c r="P207" s="54"/>
    </row>
    <row r="208" spans="1:16" s="23" customFormat="1" ht="15.75">
      <c r="A208" s="99"/>
      <c r="B208" s="99"/>
      <c r="C208" s="95"/>
      <c r="D208" s="95"/>
      <c r="E208" s="95"/>
      <c r="F208" s="95"/>
      <c r="G208" s="95"/>
      <c r="H208" s="95"/>
      <c r="I208" s="95"/>
      <c r="J208" s="95"/>
      <c r="K208" s="95"/>
      <c r="L208" s="90"/>
      <c r="M208" s="90"/>
      <c r="N208" s="90"/>
      <c r="O208" s="90"/>
      <c r="P208" s="54"/>
    </row>
    <row r="209" spans="1:16" s="23" customFormat="1" ht="15.75">
      <c r="A209" s="99"/>
      <c r="B209" s="99"/>
      <c r="C209" s="95"/>
      <c r="D209" s="95"/>
      <c r="E209" s="95"/>
      <c r="F209" s="95"/>
      <c r="G209" s="95"/>
      <c r="H209" s="95"/>
      <c r="I209" s="95"/>
      <c r="J209" s="95"/>
      <c r="K209" s="95"/>
      <c r="L209" s="90"/>
      <c r="M209" s="90"/>
      <c r="N209" s="90"/>
      <c r="O209" s="90"/>
      <c r="P209" s="54"/>
    </row>
    <row r="210" spans="1:16" s="23" customFormat="1" ht="15.75">
      <c r="A210" s="99"/>
      <c r="B210" s="99"/>
      <c r="C210" s="95"/>
      <c r="D210" s="95"/>
      <c r="E210" s="95"/>
      <c r="F210" s="95"/>
      <c r="G210" s="95"/>
      <c r="H210" s="95"/>
      <c r="I210" s="95"/>
      <c r="J210" s="95"/>
      <c r="K210" s="95"/>
      <c r="L210" s="90"/>
      <c r="M210" s="90"/>
      <c r="N210" s="90"/>
      <c r="O210" s="90"/>
      <c r="P210" s="54"/>
    </row>
    <row r="211" spans="1:16" s="23" customFormat="1" ht="15.75">
      <c r="A211" s="99"/>
      <c r="B211" s="99"/>
      <c r="C211" s="95"/>
      <c r="D211" s="95"/>
      <c r="E211" s="95"/>
      <c r="F211" s="95"/>
      <c r="G211" s="95"/>
      <c r="H211" s="95"/>
      <c r="I211" s="95"/>
      <c r="J211" s="95"/>
      <c r="K211" s="95"/>
      <c r="L211" s="90"/>
      <c r="M211" s="90"/>
      <c r="N211" s="90"/>
      <c r="O211" s="90"/>
      <c r="P211" s="54"/>
    </row>
    <row r="212" spans="1:16" s="23" customFormat="1" ht="15.75">
      <c r="A212" s="99"/>
      <c r="B212" s="99"/>
      <c r="C212" s="95"/>
      <c r="D212" s="95"/>
      <c r="E212" s="95"/>
      <c r="F212" s="95"/>
      <c r="G212" s="95"/>
      <c r="H212" s="95"/>
      <c r="I212" s="95"/>
      <c r="J212" s="95"/>
      <c r="K212" s="95"/>
      <c r="L212" s="90"/>
      <c r="M212" s="90"/>
      <c r="N212" s="90"/>
      <c r="O212" s="90"/>
      <c r="P212" s="54"/>
    </row>
    <row r="213" spans="1:16" s="23" customFormat="1" ht="15.75">
      <c r="A213" s="99"/>
      <c r="B213" s="99"/>
      <c r="C213" s="95"/>
      <c r="D213" s="95"/>
      <c r="E213" s="95"/>
      <c r="F213" s="95"/>
      <c r="G213" s="95"/>
      <c r="H213" s="95"/>
      <c r="I213" s="95"/>
      <c r="J213" s="95"/>
      <c r="K213" s="95"/>
      <c r="L213" s="90"/>
      <c r="M213" s="90"/>
      <c r="N213" s="90"/>
      <c r="O213" s="90"/>
      <c r="P213" s="54"/>
    </row>
    <row r="214" spans="1:16" s="23" customFormat="1" ht="15.75">
      <c r="A214" s="99"/>
      <c r="B214" s="99"/>
      <c r="C214" s="95"/>
      <c r="D214" s="95"/>
      <c r="E214" s="95"/>
      <c r="F214" s="95"/>
      <c r="G214" s="95"/>
      <c r="H214" s="95"/>
      <c r="I214" s="95"/>
      <c r="J214" s="95"/>
      <c r="K214" s="95"/>
      <c r="L214" s="90"/>
      <c r="M214" s="90"/>
      <c r="N214" s="90"/>
      <c r="O214" s="90"/>
      <c r="P214" s="54"/>
    </row>
    <row r="215" spans="1:16" s="23" customFormat="1" ht="15.75">
      <c r="A215" s="99"/>
      <c r="B215" s="99"/>
      <c r="C215" s="95"/>
      <c r="D215" s="95"/>
      <c r="E215" s="95"/>
      <c r="F215" s="95"/>
      <c r="G215" s="95"/>
      <c r="H215" s="95"/>
      <c r="I215" s="95"/>
      <c r="J215" s="95"/>
      <c r="K215" s="95"/>
      <c r="L215" s="90"/>
      <c r="M215" s="90"/>
      <c r="N215" s="90"/>
      <c r="O215" s="90"/>
      <c r="P215" s="54"/>
    </row>
    <row r="216" spans="1:16" s="23" customFormat="1" ht="15.75">
      <c r="A216" s="99"/>
      <c r="B216" s="99"/>
      <c r="C216" s="95"/>
      <c r="D216" s="95"/>
      <c r="E216" s="95"/>
      <c r="F216" s="95"/>
      <c r="G216" s="95"/>
      <c r="H216" s="95"/>
      <c r="I216" s="95"/>
      <c r="J216" s="95"/>
      <c r="K216" s="95"/>
      <c r="L216" s="90"/>
      <c r="M216" s="90"/>
      <c r="N216" s="90"/>
      <c r="O216" s="90"/>
      <c r="P216" s="54"/>
    </row>
    <row r="217" spans="1:16" s="23" customFormat="1" ht="15.75">
      <c r="A217" s="99"/>
      <c r="B217" s="99"/>
      <c r="C217" s="95"/>
      <c r="D217" s="95"/>
      <c r="E217" s="95"/>
      <c r="F217" s="95"/>
      <c r="G217" s="95"/>
      <c r="H217" s="95"/>
      <c r="I217" s="95"/>
      <c r="J217" s="95"/>
      <c r="K217" s="95"/>
      <c r="L217" s="90"/>
      <c r="M217" s="90"/>
      <c r="N217" s="90"/>
      <c r="O217" s="90"/>
      <c r="P217" s="54"/>
    </row>
    <row r="218" spans="1:16" s="23" customFormat="1" ht="15.75">
      <c r="A218" s="99"/>
      <c r="B218" s="99"/>
      <c r="C218" s="95"/>
      <c r="D218" s="95"/>
      <c r="E218" s="95"/>
      <c r="F218" s="95"/>
      <c r="G218" s="95"/>
      <c r="H218" s="95"/>
      <c r="I218" s="95"/>
      <c r="J218" s="95"/>
      <c r="K218" s="95"/>
      <c r="L218" s="90"/>
      <c r="M218" s="90"/>
      <c r="N218" s="90"/>
      <c r="O218" s="90"/>
      <c r="P218" s="54"/>
    </row>
    <row r="219" spans="1:16" s="23" customFormat="1" ht="15.75">
      <c r="A219" s="99"/>
      <c r="B219" s="99"/>
      <c r="C219" s="95"/>
      <c r="D219" s="95"/>
      <c r="E219" s="95"/>
      <c r="F219" s="95"/>
      <c r="G219" s="95"/>
      <c r="H219" s="95"/>
      <c r="I219" s="95"/>
      <c r="J219" s="95"/>
      <c r="K219" s="95"/>
      <c r="L219" s="90"/>
      <c r="M219" s="90"/>
      <c r="N219" s="90"/>
      <c r="O219" s="90"/>
      <c r="P219" s="54"/>
    </row>
    <row r="220" spans="1:16" s="23" customFormat="1" ht="15.75">
      <c r="A220" s="99"/>
      <c r="B220" s="99"/>
      <c r="C220" s="95"/>
      <c r="D220" s="95"/>
      <c r="E220" s="95"/>
      <c r="F220" s="95"/>
      <c r="G220" s="95"/>
      <c r="H220" s="95"/>
      <c r="I220" s="95"/>
      <c r="J220" s="95"/>
      <c r="K220" s="95"/>
      <c r="L220" s="90"/>
      <c r="M220" s="90"/>
      <c r="N220" s="90"/>
      <c r="O220" s="90"/>
      <c r="P220" s="54"/>
    </row>
    <row r="221" spans="1:16" s="23" customFormat="1" ht="15.75">
      <c r="A221" s="99"/>
      <c r="B221" s="99"/>
      <c r="C221" s="95"/>
      <c r="D221" s="95"/>
      <c r="E221" s="95"/>
      <c r="F221" s="95"/>
      <c r="G221" s="95"/>
      <c r="H221" s="95"/>
      <c r="I221" s="95"/>
      <c r="J221" s="95"/>
      <c r="K221" s="95"/>
      <c r="L221" s="90"/>
      <c r="M221" s="90"/>
      <c r="N221" s="90"/>
      <c r="O221" s="90"/>
      <c r="P221" s="54"/>
    </row>
    <row r="222" spans="1:16" s="23" customFormat="1" ht="15.75">
      <c r="A222" s="99"/>
      <c r="B222" s="99"/>
      <c r="C222" s="95"/>
      <c r="D222" s="95"/>
      <c r="E222" s="95"/>
      <c r="F222" s="95"/>
      <c r="G222" s="95"/>
      <c r="H222" s="95"/>
      <c r="I222" s="95"/>
      <c r="J222" s="95"/>
      <c r="K222" s="95"/>
      <c r="L222" s="90"/>
      <c r="M222" s="90"/>
      <c r="N222" s="90"/>
      <c r="O222" s="90"/>
      <c r="P222" s="54"/>
    </row>
    <row r="223" spans="1:16" s="23" customFormat="1" ht="15.75">
      <c r="A223" s="99"/>
      <c r="B223" s="99"/>
      <c r="C223" s="95"/>
      <c r="D223" s="95"/>
      <c r="E223" s="95"/>
      <c r="F223" s="95"/>
      <c r="G223" s="95"/>
      <c r="H223" s="95"/>
      <c r="I223" s="95"/>
      <c r="J223" s="95"/>
      <c r="K223" s="95"/>
      <c r="L223" s="90"/>
      <c r="M223" s="90"/>
      <c r="N223" s="90"/>
      <c r="O223" s="90"/>
      <c r="P223" s="54"/>
    </row>
    <row r="224" spans="1:16" s="23" customFormat="1" ht="15.75">
      <c r="A224" s="99"/>
      <c r="B224" s="99"/>
      <c r="C224" s="95"/>
      <c r="D224" s="95"/>
      <c r="E224" s="95"/>
      <c r="F224" s="95"/>
      <c r="G224" s="95"/>
      <c r="H224" s="95"/>
      <c r="I224" s="95"/>
      <c r="J224" s="95"/>
      <c r="K224" s="95"/>
      <c r="L224" s="90"/>
      <c r="M224" s="90"/>
      <c r="N224" s="90"/>
      <c r="O224" s="90"/>
      <c r="P224" s="54"/>
    </row>
    <row r="225" spans="1:16" s="23" customFormat="1" ht="15.75">
      <c r="A225" s="99"/>
      <c r="B225" s="99"/>
      <c r="C225" s="95"/>
      <c r="D225" s="95"/>
      <c r="E225" s="95"/>
      <c r="F225" s="95"/>
      <c r="G225" s="95"/>
      <c r="H225" s="95"/>
      <c r="I225" s="95"/>
      <c r="J225" s="95"/>
      <c r="K225" s="95"/>
      <c r="L225" s="90"/>
      <c r="M225" s="90"/>
      <c r="N225" s="90"/>
      <c r="O225" s="90"/>
      <c r="P225" s="54"/>
    </row>
    <row r="226" spans="1:16" s="23" customFormat="1" ht="15.75">
      <c r="A226" s="99"/>
      <c r="B226" s="99"/>
      <c r="C226" s="95"/>
      <c r="D226" s="95"/>
      <c r="E226" s="95"/>
      <c r="F226" s="95"/>
      <c r="G226" s="95"/>
      <c r="H226" s="95"/>
      <c r="I226" s="95"/>
      <c r="J226" s="95"/>
      <c r="K226" s="95"/>
      <c r="L226" s="90"/>
      <c r="M226" s="90"/>
      <c r="N226" s="90"/>
      <c r="O226" s="90"/>
      <c r="P226" s="54"/>
    </row>
    <row r="227" spans="1:16" s="23" customFormat="1" ht="15.75">
      <c r="A227" s="99"/>
      <c r="B227" s="99"/>
      <c r="C227" s="95"/>
      <c r="D227" s="95"/>
      <c r="E227" s="95"/>
      <c r="F227" s="95"/>
      <c r="G227" s="95"/>
      <c r="H227" s="95"/>
      <c r="I227" s="95"/>
      <c r="J227" s="95"/>
      <c r="K227" s="95"/>
      <c r="L227" s="90"/>
      <c r="M227" s="90"/>
      <c r="N227" s="90"/>
      <c r="O227" s="90"/>
      <c r="P227" s="54"/>
    </row>
    <row r="228" spans="1:16" s="23" customFormat="1" ht="15.75">
      <c r="A228" s="99"/>
      <c r="B228" s="99"/>
      <c r="C228" s="95"/>
      <c r="D228" s="95"/>
      <c r="E228" s="95"/>
      <c r="F228" s="95"/>
      <c r="G228" s="95"/>
      <c r="H228" s="95"/>
      <c r="I228" s="95"/>
      <c r="J228" s="95"/>
      <c r="K228" s="95"/>
      <c r="L228" s="90"/>
      <c r="M228" s="90"/>
      <c r="N228" s="90"/>
      <c r="O228" s="90"/>
      <c r="P228" s="54"/>
    </row>
    <row r="229" spans="1:16" s="23" customFormat="1" ht="15.75">
      <c r="A229" s="99"/>
      <c r="B229" s="99"/>
      <c r="C229" s="95"/>
      <c r="D229" s="95"/>
      <c r="E229" s="95"/>
      <c r="F229" s="95"/>
      <c r="G229" s="95"/>
      <c r="H229" s="95"/>
      <c r="I229" s="95"/>
      <c r="J229" s="95"/>
      <c r="K229" s="95"/>
      <c r="L229" s="90"/>
      <c r="M229" s="90"/>
      <c r="N229" s="90"/>
      <c r="O229" s="90"/>
      <c r="P229" s="54"/>
    </row>
    <row r="230" spans="1:16" s="23" customFormat="1" ht="15.75">
      <c r="A230" s="99"/>
      <c r="B230" s="99"/>
      <c r="C230" s="95"/>
      <c r="D230" s="95"/>
      <c r="E230" s="95"/>
      <c r="F230" s="95"/>
      <c r="G230" s="95"/>
      <c r="H230" s="95"/>
      <c r="I230" s="95"/>
      <c r="J230" s="95"/>
      <c r="K230" s="95"/>
      <c r="L230" s="90"/>
      <c r="M230" s="90"/>
      <c r="N230" s="90"/>
      <c r="O230" s="90"/>
      <c r="P230" s="54"/>
    </row>
    <row r="231" spans="1:16" s="23" customFormat="1" ht="15.75">
      <c r="A231" s="99"/>
      <c r="B231" s="99"/>
      <c r="C231" s="95"/>
      <c r="D231" s="95"/>
      <c r="E231" s="95"/>
      <c r="F231" s="95"/>
      <c r="G231" s="95"/>
      <c r="H231" s="95"/>
      <c r="I231" s="95"/>
      <c r="J231" s="95"/>
      <c r="K231" s="95"/>
      <c r="L231" s="90"/>
      <c r="M231" s="90"/>
      <c r="N231" s="90"/>
      <c r="O231" s="90"/>
      <c r="P231" s="54"/>
    </row>
    <row r="232" spans="1:16" s="23" customFormat="1" ht="15.75">
      <c r="A232" s="99"/>
      <c r="B232" s="99"/>
      <c r="C232" s="95"/>
      <c r="D232" s="95"/>
      <c r="E232" s="95"/>
      <c r="F232" s="95"/>
      <c r="G232" s="95"/>
      <c r="H232" s="95"/>
      <c r="I232" s="95"/>
      <c r="J232" s="95"/>
      <c r="K232" s="95"/>
      <c r="L232" s="90"/>
      <c r="M232" s="90"/>
      <c r="N232" s="90"/>
      <c r="O232" s="90"/>
      <c r="P232" s="54"/>
    </row>
    <row r="233" spans="1:16" s="23" customFormat="1" ht="15.75">
      <c r="A233" s="99"/>
      <c r="B233" s="99"/>
      <c r="C233" s="95"/>
      <c r="D233" s="95"/>
      <c r="E233" s="95"/>
      <c r="F233" s="95"/>
      <c r="G233" s="95"/>
      <c r="H233" s="95"/>
      <c r="I233" s="95"/>
      <c r="J233" s="95"/>
      <c r="K233" s="95"/>
      <c r="L233" s="90"/>
      <c r="M233" s="90"/>
      <c r="N233" s="90"/>
      <c r="O233" s="90"/>
      <c r="P233" s="54"/>
    </row>
    <row r="234" spans="1:16" s="23" customFormat="1" ht="15.75">
      <c r="A234" s="99"/>
      <c r="B234" s="99"/>
      <c r="C234" s="95"/>
      <c r="D234" s="95"/>
      <c r="E234" s="95"/>
      <c r="F234" s="95"/>
      <c r="G234" s="95"/>
      <c r="H234" s="95"/>
      <c r="I234" s="95"/>
      <c r="J234" s="95"/>
      <c r="K234" s="95"/>
      <c r="L234" s="90"/>
      <c r="M234" s="90"/>
      <c r="N234" s="90"/>
      <c r="O234" s="90"/>
      <c r="P234" s="54"/>
    </row>
    <row r="235" spans="1:16" s="23" customFormat="1" ht="15.75">
      <c r="A235" s="99"/>
      <c r="B235" s="99"/>
      <c r="C235" s="95"/>
      <c r="D235" s="95"/>
      <c r="E235" s="95"/>
      <c r="F235" s="95"/>
      <c r="G235" s="95"/>
      <c r="H235" s="95"/>
      <c r="I235" s="95"/>
      <c r="J235" s="95"/>
      <c r="K235" s="95"/>
      <c r="L235" s="90"/>
      <c r="M235" s="90"/>
      <c r="N235" s="90"/>
      <c r="O235" s="90"/>
      <c r="P235" s="54"/>
    </row>
    <row r="236" spans="1:16" s="23" customFormat="1" ht="15.75">
      <c r="A236" s="99"/>
      <c r="B236" s="99"/>
      <c r="C236" s="95"/>
      <c r="D236" s="95"/>
      <c r="E236" s="95"/>
      <c r="F236" s="95"/>
      <c r="G236" s="95"/>
      <c r="H236" s="95"/>
      <c r="I236" s="95"/>
      <c r="J236" s="95"/>
      <c r="K236" s="95"/>
      <c r="L236" s="90"/>
      <c r="M236" s="90"/>
      <c r="N236" s="90"/>
      <c r="O236" s="90"/>
      <c r="P236" s="54"/>
    </row>
    <row r="237" spans="1:16" s="23" customFormat="1" ht="15.75">
      <c r="A237" s="99"/>
      <c r="B237" s="99"/>
      <c r="C237" s="95"/>
      <c r="D237" s="95"/>
      <c r="E237" s="95"/>
      <c r="F237" s="95"/>
      <c r="G237" s="95"/>
      <c r="H237" s="95"/>
      <c r="I237" s="95"/>
      <c r="J237" s="95"/>
      <c r="K237" s="95"/>
      <c r="L237" s="90"/>
      <c r="M237" s="90"/>
      <c r="N237" s="90"/>
      <c r="O237" s="90"/>
      <c r="P237" s="54"/>
    </row>
    <row r="238" spans="1:16" s="23" customFormat="1" ht="15.75">
      <c r="A238" s="99"/>
      <c r="B238" s="99"/>
      <c r="C238" s="95"/>
      <c r="D238" s="95"/>
      <c r="E238" s="95"/>
      <c r="F238" s="95"/>
      <c r="G238" s="95"/>
      <c r="H238" s="95"/>
      <c r="I238" s="95"/>
      <c r="J238" s="95"/>
      <c r="K238" s="95"/>
      <c r="L238" s="90"/>
      <c r="M238" s="90"/>
      <c r="N238" s="90"/>
      <c r="O238" s="90"/>
      <c r="P238" s="54"/>
    </row>
    <row r="239" spans="1:16" s="23" customFormat="1" ht="15.75">
      <c r="A239" s="99"/>
      <c r="B239" s="99"/>
      <c r="C239" s="95"/>
      <c r="D239" s="95"/>
      <c r="E239" s="95"/>
      <c r="F239" s="95"/>
      <c r="G239" s="95"/>
      <c r="H239" s="95"/>
      <c r="I239" s="95"/>
      <c r="J239" s="95"/>
      <c r="K239" s="95"/>
      <c r="L239" s="90"/>
      <c r="M239" s="90"/>
      <c r="N239" s="90"/>
      <c r="O239" s="90"/>
      <c r="P239" s="54"/>
    </row>
    <row r="240" spans="1:16" s="23" customFormat="1" ht="15.75">
      <c r="A240" s="99"/>
      <c r="B240" s="99"/>
      <c r="C240" s="95"/>
      <c r="D240" s="95"/>
      <c r="E240" s="95"/>
      <c r="F240" s="95"/>
      <c r="G240" s="95"/>
      <c r="H240" s="95"/>
      <c r="I240" s="95"/>
      <c r="J240" s="95"/>
      <c r="K240" s="95"/>
      <c r="L240" s="90"/>
      <c r="M240" s="90"/>
      <c r="N240" s="90"/>
      <c r="O240" s="90"/>
      <c r="P240" s="54"/>
    </row>
    <row r="241" spans="1:16" s="23" customFormat="1" ht="15.75">
      <c r="A241" s="99"/>
      <c r="B241" s="99"/>
      <c r="C241" s="95"/>
      <c r="D241" s="95"/>
      <c r="E241" s="95"/>
      <c r="F241" s="95"/>
      <c r="G241" s="95"/>
      <c r="H241" s="95"/>
      <c r="I241" s="95"/>
      <c r="J241" s="95"/>
      <c r="K241" s="95"/>
      <c r="L241" s="90"/>
      <c r="M241" s="90"/>
      <c r="N241" s="90"/>
      <c r="O241" s="90"/>
      <c r="P241" s="54"/>
    </row>
    <row r="242" spans="1:16" s="23" customFormat="1" ht="15.75">
      <c r="A242" s="99"/>
      <c r="B242" s="99"/>
      <c r="C242" s="95"/>
      <c r="D242" s="95"/>
      <c r="E242" s="95"/>
      <c r="F242" s="95"/>
      <c r="G242" s="95"/>
      <c r="H242" s="95"/>
      <c r="I242" s="95"/>
      <c r="J242" s="95"/>
      <c r="K242" s="95"/>
      <c r="L242" s="90"/>
      <c r="M242" s="90"/>
      <c r="N242" s="90"/>
      <c r="O242" s="90"/>
      <c r="P242" s="54"/>
    </row>
    <row r="243" spans="1:16" s="23" customFormat="1" ht="15.75">
      <c r="A243" s="99"/>
      <c r="B243" s="99"/>
      <c r="C243" s="95"/>
      <c r="D243" s="95"/>
      <c r="E243" s="95"/>
      <c r="F243" s="95"/>
      <c r="G243" s="95"/>
      <c r="H243" s="95"/>
      <c r="I243" s="95"/>
      <c r="J243" s="95"/>
      <c r="K243" s="95"/>
      <c r="L243" s="90"/>
      <c r="M243" s="90"/>
      <c r="N243" s="90"/>
      <c r="O243" s="90"/>
      <c r="P243" s="54"/>
    </row>
    <row r="244" spans="1:16" s="23" customFormat="1" ht="15.75">
      <c r="A244" s="99"/>
      <c r="B244" s="99"/>
      <c r="C244" s="95"/>
      <c r="D244" s="95"/>
      <c r="E244" s="95"/>
      <c r="F244" s="95"/>
      <c r="G244" s="95"/>
      <c r="H244" s="95"/>
      <c r="I244" s="95"/>
      <c r="J244" s="95"/>
      <c r="K244" s="95"/>
      <c r="L244" s="90"/>
      <c r="M244" s="90"/>
      <c r="N244" s="90"/>
      <c r="O244" s="90"/>
      <c r="P244" s="54"/>
    </row>
    <row r="245" spans="1:16" s="23" customFormat="1" ht="15.75">
      <c r="A245" s="99"/>
      <c r="B245" s="99"/>
      <c r="C245" s="95"/>
      <c r="D245" s="95"/>
      <c r="E245" s="95"/>
      <c r="F245" s="95"/>
      <c r="G245" s="95"/>
      <c r="H245" s="95"/>
      <c r="I245" s="95"/>
      <c r="J245" s="95"/>
      <c r="K245" s="95"/>
      <c r="L245" s="90"/>
      <c r="M245" s="90"/>
      <c r="N245" s="90"/>
      <c r="O245" s="90"/>
      <c r="P245" s="54"/>
    </row>
    <row r="246" spans="1:16" s="23" customFormat="1" ht="15.75">
      <c r="A246" s="99"/>
      <c r="B246" s="99"/>
      <c r="C246" s="95"/>
      <c r="D246" s="95"/>
      <c r="E246" s="95"/>
      <c r="F246" s="95"/>
      <c r="G246" s="95"/>
      <c r="H246" s="95"/>
      <c r="I246" s="95"/>
      <c r="J246" s="95"/>
      <c r="K246" s="95"/>
      <c r="L246" s="90"/>
      <c r="M246" s="90"/>
      <c r="N246" s="90"/>
      <c r="O246" s="90"/>
      <c r="P246" s="54"/>
    </row>
    <row r="247" spans="1:16" s="23" customFormat="1" ht="15.75">
      <c r="A247" s="99"/>
      <c r="B247" s="99"/>
      <c r="C247" s="95"/>
      <c r="D247" s="95"/>
      <c r="E247" s="95"/>
      <c r="F247" s="95"/>
      <c r="G247" s="95"/>
      <c r="H247" s="95"/>
      <c r="I247" s="95"/>
      <c r="J247" s="95"/>
      <c r="K247" s="95"/>
      <c r="L247" s="90"/>
      <c r="M247" s="90"/>
      <c r="N247" s="90"/>
      <c r="O247" s="90"/>
      <c r="P247" s="54"/>
    </row>
    <row r="248" spans="1:16" s="23" customFormat="1" ht="15.75">
      <c r="A248" s="99"/>
      <c r="B248" s="99"/>
      <c r="C248" s="95"/>
      <c r="D248" s="95"/>
      <c r="E248" s="95"/>
      <c r="F248" s="95"/>
      <c r="G248" s="95"/>
      <c r="H248" s="95"/>
      <c r="I248" s="95"/>
      <c r="J248" s="95"/>
      <c r="K248" s="95"/>
      <c r="L248" s="90"/>
      <c r="M248" s="90"/>
      <c r="N248" s="90"/>
      <c r="O248" s="90"/>
      <c r="P248" s="54"/>
    </row>
    <row r="249" spans="1:16" s="23" customFormat="1" ht="15.75">
      <c r="A249" s="99"/>
      <c r="B249" s="99"/>
      <c r="C249" s="95"/>
      <c r="D249" s="95"/>
      <c r="E249" s="95"/>
      <c r="F249" s="95"/>
      <c r="G249" s="95"/>
      <c r="H249" s="95"/>
      <c r="I249" s="95"/>
      <c r="J249" s="95"/>
      <c r="K249" s="95"/>
      <c r="L249" s="90"/>
      <c r="M249" s="90"/>
      <c r="N249" s="90"/>
      <c r="O249" s="90"/>
      <c r="P249" s="54"/>
    </row>
    <row r="250" spans="1:16" s="23" customFormat="1" ht="15.75">
      <c r="A250" s="99"/>
      <c r="B250" s="99"/>
      <c r="C250" s="95"/>
      <c r="D250" s="95"/>
      <c r="E250" s="95"/>
      <c r="F250" s="95"/>
      <c r="G250" s="95"/>
      <c r="H250" s="95"/>
      <c r="I250" s="95"/>
      <c r="J250" s="95"/>
      <c r="K250" s="95"/>
      <c r="L250" s="90"/>
      <c r="M250" s="90"/>
      <c r="N250" s="90"/>
      <c r="O250" s="90"/>
      <c r="P250" s="54"/>
    </row>
    <row r="251" spans="1:16" s="23" customFormat="1" ht="15.75">
      <c r="A251" s="99"/>
      <c r="B251" s="99"/>
      <c r="C251" s="95"/>
      <c r="D251" s="95"/>
      <c r="E251" s="95"/>
      <c r="F251" s="95"/>
      <c r="G251" s="95"/>
      <c r="H251" s="95"/>
      <c r="I251" s="95"/>
      <c r="J251" s="95"/>
      <c r="K251" s="95"/>
      <c r="L251" s="90"/>
      <c r="M251" s="90"/>
      <c r="N251" s="90"/>
      <c r="O251" s="90"/>
      <c r="P251" s="54"/>
    </row>
    <row r="252" spans="1:16" s="23" customFormat="1" ht="15.75">
      <c r="A252" s="99"/>
      <c r="B252" s="99"/>
      <c r="C252" s="95"/>
      <c r="D252" s="95"/>
      <c r="E252" s="95"/>
      <c r="F252" s="95"/>
      <c r="G252" s="95"/>
      <c r="H252" s="95"/>
      <c r="I252" s="95"/>
      <c r="J252" s="95"/>
      <c r="K252" s="95"/>
      <c r="L252" s="90"/>
      <c r="M252" s="90"/>
      <c r="N252" s="90"/>
      <c r="O252" s="90"/>
      <c r="P252" s="54"/>
    </row>
    <row r="253" spans="1:16" s="23" customFormat="1" ht="15.75">
      <c r="A253" s="99"/>
      <c r="B253" s="99"/>
      <c r="C253" s="95"/>
      <c r="D253" s="95"/>
      <c r="E253" s="95"/>
      <c r="F253" s="95"/>
      <c r="G253" s="95"/>
      <c r="H253" s="95"/>
      <c r="I253" s="95"/>
      <c r="J253" s="95"/>
      <c r="K253" s="95"/>
      <c r="L253" s="90"/>
      <c r="M253" s="90"/>
      <c r="N253" s="90"/>
      <c r="O253" s="90"/>
      <c r="P253" s="54"/>
    </row>
    <row r="254" spans="1:16" s="23" customFormat="1" ht="15.75">
      <c r="A254" s="99"/>
      <c r="B254" s="99"/>
      <c r="C254" s="95"/>
      <c r="D254" s="95"/>
      <c r="E254" s="95"/>
      <c r="F254" s="95"/>
      <c r="G254" s="95"/>
      <c r="H254" s="95"/>
      <c r="I254" s="95"/>
      <c r="J254" s="95"/>
      <c r="K254" s="95"/>
      <c r="L254" s="90"/>
      <c r="M254" s="90"/>
      <c r="N254" s="90"/>
      <c r="O254" s="90"/>
      <c r="P254" s="54"/>
    </row>
    <row r="255" spans="1:16" s="23" customFormat="1" ht="15.75">
      <c r="A255" s="99"/>
      <c r="B255" s="99"/>
      <c r="C255" s="95"/>
      <c r="D255" s="95"/>
      <c r="E255" s="95"/>
      <c r="F255" s="95"/>
      <c r="G255" s="95"/>
      <c r="H255" s="95"/>
      <c r="I255" s="95"/>
      <c r="J255" s="95"/>
      <c r="K255" s="95"/>
      <c r="L255" s="90"/>
      <c r="M255" s="90"/>
      <c r="N255" s="90"/>
      <c r="O255" s="90"/>
      <c r="P255" s="54"/>
    </row>
    <row r="256" spans="1:16" s="23" customFormat="1" ht="15.75">
      <c r="A256" s="99"/>
      <c r="B256" s="99"/>
      <c r="C256" s="95"/>
      <c r="D256" s="95"/>
      <c r="E256" s="95"/>
      <c r="F256" s="95"/>
      <c r="G256" s="95"/>
      <c r="H256" s="95"/>
      <c r="I256" s="95"/>
      <c r="J256" s="95"/>
      <c r="K256" s="95"/>
      <c r="L256" s="90"/>
      <c r="M256" s="90"/>
      <c r="N256" s="90"/>
      <c r="O256" s="90"/>
      <c r="P256" s="54"/>
    </row>
    <row r="257" spans="1:16" s="23" customFormat="1" ht="15.75">
      <c r="A257" s="99"/>
      <c r="B257" s="99"/>
      <c r="C257" s="95"/>
      <c r="D257" s="95"/>
      <c r="E257" s="95"/>
      <c r="F257" s="95"/>
      <c r="G257" s="95"/>
      <c r="H257" s="95"/>
      <c r="I257" s="95"/>
      <c r="J257" s="95"/>
      <c r="K257" s="95"/>
      <c r="L257" s="90"/>
      <c r="M257" s="90"/>
      <c r="N257" s="90"/>
      <c r="O257" s="90"/>
      <c r="P257" s="54"/>
    </row>
    <row r="258" spans="1:16" s="23" customFormat="1" ht="15.75">
      <c r="A258" s="99"/>
      <c r="B258" s="99"/>
      <c r="C258" s="95"/>
      <c r="D258" s="95"/>
      <c r="E258" s="95"/>
      <c r="F258" s="95"/>
      <c r="G258" s="95"/>
      <c r="H258" s="95"/>
      <c r="I258" s="95"/>
      <c r="J258" s="95"/>
      <c r="K258" s="95"/>
      <c r="L258" s="90"/>
      <c r="M258" s="90"/>
      <c r="N258" s="90"/>
      <c r="O258" s="90"/>
      <c r="P258" s="54"/>
    </row>
    <row r="259" spans="1:16" s="23" customFormat="1" ht="15.75">
      <c r="A259" s="99"/>
      <c r="B259" s="99"/>
      <c r="C259" s="95"/>
      <c r="D259" s="95"/>
      <c r="E259" s="95"/>
      <c r="F259" s="95"/>
      <c r="G259" s="95"/>
      <c r="H259" s="95"/>
      <c r="I259" s="95"/>
      <c r="J259" s="95"/>
      <c r="K259" s="95"/>
      <c r="L259" s="90"/>
      <c r="M259" s="90"/>
      <c r="N259" s="90"/>
      <c r="O259" s="90"/>
      <c r="P259" s="54"/>
    </row>
    <row r="260" spans="1:16" s="23" customFormat="1" ht="15.75">
      <c r="A260" s="99"/>
      <c r="B260" s="99"/>
      <c r="C260" s="95"/>
      <c r="D260" s="95"/>
      <c r="E260" s="95"/>
      <c r="F260" s="95"/>
      <c r="G260" s="95"/>
      <c r="H260" s="95"/>
      <c r="I260" s="95"/>
      <c r="J260" s="95"/>
      <c r="K260" s="95"/>
      <c r="L260" s="90"/>
      <c r="M260" s="90"/>
      <c r="N260" s="90"/>
      <c r="O260" s="90"/>
      <c r="P260" s="54"/>
    </row>
    <row r="261" spans="1:16" s="23" customFormat="1" ht="15.75">
      <c r="A261" s="99"/>
      <c r="B261" s="99"/>
      <c r="C261" s="95"/>
      <c r="D261" s="95"/>
      <c r="E261" s="95"/>
      <c r="F261" s="95"/>
      <c r="G261" s="95"/>
      <c r="H261" s="95"/>
      <c r="I261" s="95"/>
      <c r="J261" s="95"/>
      <c r="K261" s="95"/>
      <c r="L261" s="90"/>
      <c r="M261" s="90"/>
      <c r="N261" s="90"/>
      <c r="O261" s="90"/>
      <c r="P261" s="54"/>
    </row>
    <row r="262" spans="1:16" s="23" customFormat="1" ht="15.75">
      <c r="A262" s="99"/>
      <c r="B262" s="99"/>
      <c r="C262" s="95"/>
      <c r="D262" s="95"/>
      <c r="E262" s="95"/>
      <c r="F262" s="95"/>
      <c r="G262" s="95"/>
      <c r="H262" s="95"/>
      <c r="I262" s="95"/>
      <c r="J262" s="95"/>
      <c r="K262" s="95"/>
      <c r="L262" s="90"/>
      <c r="M262" s="90"/>
      <c r="N262" s="90"/>
      <c r="O262" s="90"/>
      <c r="P262" s="54"/>
    </row>
    <row r="263" spans="1:16" s="23" customFormat="1" ht="15.75">
      <c r="A263" s="99"/>
      <c r="B263" s="99"/>
      <c r="C263" s="95"/>
      <c r="D263" s="95"/>
      <c r="E263" s="95"/>
      <c r="F263" s="95"/>
      <c r="G263" s="95"/>
      <c r="H263" s="95"/>
      <c r="I263" s="95"/>
      <c r="J263" s="95"/>
      <c r="K263" s="95"/>
      <c r="L263" s="90"/>
      <c r="M263" s="90"/>
      <c r="N263" s="90"/>
      <c r="O263" s="90"/>
      <c r="P263" s="54"/>
    </row>
    <row r="264" spans="1:16" s="23" customFormat="1" ht="15.75">
      <c r="A264" s="99"/>
      <c r="B264" s="99"/>
      <c r="C264" s="95"/>
      <c r="D264" s="95"/>
      <c r="E264" s="95"/>
      <c r="F264" s="95"/>
      <c r="G264" s="95"/>
      <c r="H264" s="95"/>
      <c r="I264" s="95"/>
      <c r="J264" s="95"/>
      <c r="K264" s="95"/>
      <c r="L264" s="90"/>
      <c r="M264" s="90"/>
      <c r="N264" s="90"/>
      <c r="O264" s="90"/>
      <c r="P264" s="54"/>
    </row>
    <row r="265" spans="1:16" s="23" customFormat="1" ht="15.75">
      <c r="A265" s="99"/>
      <c r="B265" s="99"/>
      <c r="C265" s="95"/>
      <c r="D265" s="95"/>
      <c r="E265" s="95"/>
      <c r="F265" s="95"/>
      <c r="G265" s="95"/>
      <c r="H265" s="95"/>
      <c r="I265" s="95"/>
      <c r="J265" s="95"/>
      <c r="K265" s="95"/>
      <c r="L265" s="90"/>
      <c r="M265" s="90"/>
      <c r="N265" s="90"/>
      <c r="O265" s="90"/>
      <c r="P265" s="54"/>
    </row>
    <row r="266" spans="1:16" s="23" customFormat="1" ht="15.75">
      <c r="A266" s="99"/>
      <c r="B266" s="99"/>
      <c r="C266" s="95"/>
      <c r="D266" s="95"/>
      <c r="E266" s="95"/>
      <c r="F266" s="95"/>
      <c r="G266" s="95"/>
      <c r="H266" s="95"/>
      <c r="I266" s="95"/>
      <c r="J266" s="95"/>
      <c r="K266" s="95"/>
      <c r="L266" s="90"/>
      <c r="M266" s="90"/>
      <c r="N266" s="90"/>
      <c r="O266" s="90"/>
      <c r="P266" s="54"/>
    </row>
    <row r="267" spans="1:16" s="23" customFormat="1" ht="15.75">
      <c r="A267" s="99"/>
      <c r="B267" s="99"/>
      <c r="C267" s="95"/>
      <c r="D267" s="95"/>
      <c r="E267" s="95"/>
      <c r="F267" s="95"/>
      <c r="G267" s="95"/>
      <c r="H267" s="95"/>
      <c r="I267" s="95"/>
      <c r="J267" s="95"/>
      <c r="K267" s="95"/>
      <c r="L267" s="90"/>
      <c r="M267" s="90"/>
      <c r="N267" s="90"/>
      <c r="O267" s="90"/>
      <c r="P267" s="54"/>
    </row>
    <row r="268" spans="1:16" s="23" customFormat="1" ht="15.75">
      <c r="A268" s="99"/>
      <c r="B268" s="99"/>
      <c r="C268" s="95"/>
      <c r="D268" s="95"/>
      <c r="E268" s="95"/>
      <c r="F268" s="95"/>
      <c r="G268" s="95"/>
      <c r="H268" s="95"/>
      <c r="I268" s="95"/>
      <c r="J268" s="95"/>
      <c r="K268" s="95"/>
      <c r="L268" s="90"/>
      <c r="M268" s="90"/>
      <c r="N268" s="90"/>
      <c r="O268" s="90"/>
      <c r="P268" s="54"/>
    </row>
    <row r="269" spans="1:16" s="23" customFormat="1" ht="15.75">
      <c r="A269" s="99"/>
      <c r="B269" s="99"/>
      <c r="C269" s="95"/>
      <c r="D269" s="95"/>
      <c r="E269" s="95"/>
      <c r="F269" s="95"/>
      <c r="G269" s="95"/>
      <c r="H269" s="95"/>
      <c r="I269" s="95"/>
      <c r="J269" s="95"/>
      <c r="K269" s="95"/>
      <c r="L269" s="90"/>
      <c r="M269" s="90"/>
      <c r="N269" s="90"/>
      <c r="O269" s="90"/>
      <c r="P269" s="54"/>
    </row>
    <row r="270" spans="1:16" s="23" customFormat="1" ht="15.75">
      <c r="A270" s="99"/>
      <c r="B270" s="99"/>
      <c r="C270" s="95"/>
      <c r="D270" s="95"/>
      <c r="E270" s="95"/>
      <c r="F270" s="95"/>
      <c r="G270" s="95"/>
      <c r="H270" s="95"/>
      <c r="I270" s="95"/>
      <c r="J270" s="95"/>
      <c r="K270" s="95"/>
      <c r="L270" s="90"/>
      <c r="M270" s="90"/>
      <c r="N270" s="90"/>
      <c r="O270" s="90"/>
      <c r="P270" s="54"/>
    </row>
    <row r="271" spans="1:16" s="23" customFormat="1" ht="15.75">
      <c r="A271" s="99"/>
      <c r="B271" s="99"/>
      <c r="C271" s="95"/>
      <c r="D271" s="95"/>
      <c r="E271" s="95"/>
      <c r="F271" s="95"/>
      <c r="G271" s="95"/>
      <c r="H271" s="95"/>
      <c r="I271" s="95"/>
      <c r="J271" s="95"/>
      <c r="K271" s="95"/>
      <c r="L271" s="90"/>
      <c r="M271" s="90"/>
      <c r="N271" s="90"/>
      <c r="O271" s="90"/>
      <c r="P271" s="54"/>
    </row>
    <row r="272" spans="1:16" s="23" customFormat="1" ht="15.75">
      <c r="A272" s="99"/>
      <c r="B272" s="99"/>
      <c r="C272" s="95"/>
      <c r="D272" s="95"/>
      <c r="E272" s="95"/>
      <c r="F272" s="95"/>
      <c r="G272" s="95"/>
      <c r="H272" s="95"/>
      <c r="I272" s="95"/>
      <c r="J272" s="95"/>
      <c r="K272" s="95"/>
      <c r="L272" s="90"/>
      <c r="M272" s="90"/>
      <c r="N272" s="90"/>
      <c r="O272" s="90"/>
      <c r="P272" s="54"/>
    </row>
    <row r="273" spans="1:16" s="23" customFormat="1" ht="15.75">
      <c r="A273" s="99"/>
      <c r="B273" s="99"/>
      <c r="C273" s="95"/>
      <c r="D273" s="95"/>
      <c r="E273" s="95"/>
      <c r="F273" s="95"/>
      <c r="G273" s="95"/>
      <c r="H273" s="95"/>
      <c r="I273" s="95"/>
      <c r="J273" s="95"/>
      <c r="K273" s="95"/>
      <c r="L273" s="90"/>
      <c r="M273" s="90"/>
      <c r="N273" s="90"/>
      <c r="O273" s="90"/>
      <c r="P273" s="54"/>
    </row>
    <row r="274" spans="1:16" s="23" customFormat="1" ht="15.75">
      <c r="A274" s="99"/>
      <c r="B274" s="99"/>
      <c r="C274" s="95"/>
      <c r="D274" s="95"/>
      <c r="E274" s="95"/>
      <c r="F274" s="95"/>
      <c r="G274" s="95"/>
      <c r="H274" s="95"/>
      <c r="I274" s="95"/>
      <c r="J274" s="95"/>
      <c r="K274" s="95"/>
      <c r="L274" s="90"/>
      <c r="M274" s="90"/>
      <c r="N274" s="90"/>
      <c r="O274" s="90"/>
      <c r="P274" s="54"/>
    </row>
    <row r="275" spans="1:16" s="23" customFormat="1" ht="15.75">
      <c r="A275" s="99"/>
      <c r="B275" s="99"/>
      <c r="C275" s="95"/>
      <c r="D275" s="95"/>
      <c r="E275" s="95"/>
      <c r="F275" s="95"/>
      <c r="G275" s="95"/>
      <c r="H275" s="95"/>
      <c r="I275" s="95"/>
      <c r="J275" s="95"/>
      <c r="K275" s="95"/>
      <c r="L275" s="90"/>
      <c r="M275" s="90"/>
      <c r="N275" s="90"/>
      <c r="O275" s="90"/>
      <c r="P275" s="54"/>
    </row>
    <row r="276" spans="1:16" s="23" customFormat="1" ht="15.75">
      <c r="A276" s="99"/>
      <c r="B276" s="99"/>
      <c r="C276" s="95"/>
      <c r="D276" s="95"/>
      <c r="E276" s="95"/>
      <c r="F276" s="95"/>
      <c r="G276" s="95"/>
      <c r="H276" s="95"/>
      <c r="I276" s="95"/>
      <c r="J276" s="95"/>
      <c r="K276" s="95"/>
      <c r="L276" s="90"/>
      <c r="M276" s="90"/>
      <c r="N276" s="90"/>
      <c r="O276" s="90"/>
      <c r="P276" s="54"/>
    </row>
    <row r="277" spans="1:16" s="23" customFormat="1" ht="15.75">
      <c r="A277" s="99"/>
      <c r="B277" s="99"/>
      <c r="C277" s="95"/>
      <c r="D277" s="95"/>
      <c r="E277" s="95"/>
      <c r="F277" s="95"/>
      <c r="G277" s="95"/>
      <c r="H277" s="95"/>
      <c r="I277" s="95"/>
      <c r="J277" s="95"/>
      <c r="K277" s="95"/>
      <c r="L277" s="90"/>
      <c r="M277" s="90"/>
      <c r="N277" s="90"/>
      <c r="O277" s="90"/>
      <c r="P277" s="54"/>
    </row>
    <row r="278" spans="1:16" s="23" customFormat="1" ht="15.75">
      <c r="A278" s="99"/>
      <c r="B278" s="99"/>
      <c r="C278" s="95"/>
      <c r="D278" s="95"/>
      <c r="E278" s="95"/>
      <c r="F278" s="95"/>
      <c r="G278" s="95"/>
      <c r="H278" s="95"/>
      <c r="I278" s="95"/>
      <c r="J278" s="95"/>
      <c r="K278" s="95"/>
      <c r="L278" s="90"/>
      <c r="M278" s="90"/>
      <c r="N278" s="90"/>
      <c r="O278" s="90"/>
      <c r="P278" s="54"/>
    </row>
    <row r="279" spans="1:16" s="23" customFormat="1" ht="15.75">
      <c r="A279" s="99"/>
      <c r="B279" s="99"/>
      <c r="C279" s="95"/>
      <c r="D279" s="95"/>
      <c r="E279" s="95"/>
      <c r="F279" s="95"/>
      <c r="G279" s="95"/>
      <c r="H279" s="95"/>
      <c r="I279" s="95"/>
      <c r="J279" s="95"/>
      <c r="K279" s="95"/>
      <c r="L279" s="90"/>
      <c r="M279" s="90"/>
      <c r="N279" s="90"/>
      <c r="O279" s="90"/>
      <c r="P279" s="54"/>
    </row>
    <row r="280" spans="1:16" s="23" customFormat="1" ht="15.75">
      <c r="A280" s="99"/>
      <c r="B280" s="99"/>
      <c r="C280" s="95"/>
      <c r="D280" s="95"/>
      <c r="E280" s="95"/>
      <c r="F280" s="95"/>
      <c r="G280" s="95"/>
      <c r="H280" s="95"/>
      <c r="I280" s="95"/>
      <c r="J280" s="95"/>
      <c r="K280" s="95"/>
      <c r="L280" s="90"/>
      <c r="M280" s="90"/>
      <c r="N280" s="90"/>
      <c r="O280" s="90"/>
      <c r="P280" s="54"/>
    </row>
    <row r="281" spans="1:16" s="23" customFormat="1" ht="15.75">
      <c r="A281" s="99"/>
      <c r="B281" s="99"/>
      <c r="C281" s="95"/>
      <c r="D281" s="95"/>
      <c r="E281" s="95"/>
      <c r="F281" s="95"/>
      <c r="G281" s="95"/>
      <c r="H281" s="95"/>
      <c r="I281" s="95"/>
      <c r="J281" s="95"/>
      <c r="K281" s="95"/>
      <c r="L281" s="90"/>
      <c r="M281" s="90"/>
      <c r="N281" s="90"/>
      <c r="O281" s="90"/>
      <c r="P281" s="54"/>
    </row>
    <row r="282" spans="1:16" s="23" customFormat="1" ht="15.75">
      <c r="A282" s="99"/>
      <c r="B282" s="99"/>
      <c r="C282" s="95"/>
      <c r="D282" s="95"/>
      <c r="E282" s="95"/>
      <c r="F282" s="95"/>
      <c r="G282" s="95"/>
      <c r="H282" s="95"/>
      <c r="I282" s="95"/>
      <c r="J282" s="95"/>
      <c r="K282" s="95"/>
      <c r="L282" s="90"/>
      <c r="M282" s="90"/>
      <c r="N282" s="90"/>
      <c r="O282" s="90"/>
      <c r="P282" s="54"/>
    </row>
    <row r="283" spans="1:16" s="23" customFormat="1" ht="15.75">
      <c r="A283" s="99"/>
      <c r="B283" s="99"/>
      <c r="C283" s="95"/>
      <c r="D283" s="95"/>
      <c r="E283" s="95"/>
      <c r="F283" s="95"/>
      <c r="G283" s="95"/>
      <c r="H283" s="95"/>
      <c r="I283" s="95"/>
      <c r="J283" s="95"/>
      <c r="K283" s="95"/>
      <c r="L283" s="90"/>
      <c r="M283" s="90"/>
      <c r="N283" s="90"/>
      <c r="O283" s="90"/>
      <c r="P283" s="54"/>
    </row>
    <row r="284" spans="1:16" s="23" customFormat="1" ht="15.75">
      <c r="A284" s="99"/>
      <c r="B284" s="99"/>
      <c r="C284" s="95"/>
      <c r="D284" s="95"/>
      <c r="E284" s="95"/>
      <c r="F284" s="95"/>
      <c r="G284" s="95"/>
      <c r="H284" s="95"/>
      <c r="I284" s="95"/>
      <c r="J284" s="95"/>
      <c r="K284" s="95"/>
      <c r="L284" s="90"/>
      <c r="M284" s="90"/>
      <c r="N284" s="90"/>
      <c r="O284" s="90"/>
      <c r="P284" s="54"/>
    </row>
    <row r="285" spans="1:16" s="23" customFormat="1" ht="15.75">
      <c r="A285" s="99"/>
      <c r="B285" s="99"/>
      <c r="C285" s="95"/>
      <c r="D285" s="95"/>
      <c r="E285" s="95"/>
      <c r="F285" s="95"/>
      <c r="G285" s="95"/>
      <c r="H285" s="95"/>
      <c r="I285" s="95"/>
      <c r="J285" s="95"/>
      <c r="K285" s="95"/>
      <c r="L285" s="90"/>
      <c r="M285" s="90"/>
      <c r="N285" s="90"/>
      <c r="O285" s="90"/>
      <c r="P285" s="54"/>
    </row>
    <row r="286" spans="1:16" s="23" customFormat="1" ht="15.75">
      <c r="A286" s="99"/>
      <c r="B286" s="99"/>
      <c r="C286" s="95"/>
      <c r="D286" s="95"/>
      <c r="E286" s="95"/>
      <c r="F286" s="95"/>
      <c r="G286" s="95"/>
      <c r="H286" s="95"/>
      <c r="I286" s="95"/>
      <c r="J286" s="95"/>
      <c r="K286" s="95"/>
      <c r="L286" s="90"/>
      <c r="M286" s="90"/>
      <c r="N286" s="90"/>
      <c r="O286" s="90"/>
      <c r="P286" s="54"/>
    </row>
    <row r="287" spans="1:16" s="23" customFormat="1" ht="15.75">
      <c r="A287" s="99"/>
      <c r="B287" s="99"/>
      <c r="C287" s="95"/>
      <c r="D287" s="95"/>
      <c r="E287" s="95"/>
      <c r="F287" s="95"/>
      <c r="G287" s="95"/>
      <c r="H287" s="95"/>
      <c r="I287" s="95"/>
      <c r="J287" s="95"/>
      <c r="K287" s="95"/>
      <c r="L287" s="90"/>
      <c r="M287" s="90"/>
      <c r="N287" s="90"/>
      <c r="O287" s="90"/>
      <c r="P287" s="54"/>
    </row>
    <row r="288" spans="1:16" s="23" customFormat="1" ht="15.75">
      <c r="A288" s="99"/>
      <c r="B288" s="99"/>
      <c r="C288" s="95"/>
      <c r="D288" s="95"/>
      <c r="E288" s="95"/>
      <c r="F288" s="95"/>
      <c r="G288" s="95"/>
      <c r="H288" s="95"/>
      <c r="I288" s="95"/>
      <c r="J288" s="95"/>
      <c r="K288" s="95"/>
      <c r="L288" s="90"/>
      <c r="M288" s="90"/>
      <c r="N288" s="90"/>
      <c r="O288" s="90"/>
      <c r="P288" s="54"/>
    </row>
    <row r="289" spans="1:16" s="23" customFormat="1" ht="15.75">
      <c r="A289" s="99"/>
      <c r="B289" s="99"/>
      <c r="C289" s="95"/>
      <c r="D289" s="95"/>
      <c r="E289" s="95"/>
      <c r="F289" s="95"/>
      <c r="G289" s="95"/>
      <c r="H289" s="95"/>
      <c r="I289" s="95"/>
      <c r="J289" s="95"/>
      <c r="K289" s="95"/>
      <c r="L289" s="90"/>
      <c r="M289" s="90"/>
      <c r="N289" s="90"/>
      <c r="O289" s="90"/>
      <c r="P289" s="54"/>
    </row>
    <row r="290" spans="1:16" s="23" customFormat="1" ht="15.75">
      <c r="A290" s="99"/>
      <c r="B290" s="99"/>
      <c r="C290" s="95"/>
      <c r="D290" s="95"/>
      <c r="E290" s="95"/>
      <c r="F290" s="95"/>
      <c r="G290" s="95"/>
      <c r="H290" s="95"/>
      <c r="I290" s="95"/>
      <c r="J290" s="95"/>
      <c r="K290" s="95"/>
      <c r="L290" s="90"/>
      <c r="M290" s="90"/>
      <c r="N290" s="90"/>
      <c r="O290" s="90"/>
      <c r="P290" s="54"/>
    </row>
    <row r="291" spans="1:16" s="23" customFormat="1" ht="15.75">
      <c r="A291" s="99"/>
      <c r="B291" s="99"/>
      <c r="C291" s="95"/>
      <c r="D291" s="95"/>
      <c r="E291" s="95"/>
      <c r="F291" s="95"/>
      <c r="G291" s="95"/>
      <c r="H291" s="95"/>
      <c r="I291" s="95"/>
      <c r="J291" s="95"/>
      <c r="K291" s="95"/>
      <c r="L291" s="90"/>
      <c r="M291" s="90"/>
      <c r="N291" s="90"/>
      <c r="O291" s="90"/>
      <c r="P291" s="54"/>
    </row>
    <row r="292" spans="1:16" s="23" customFormat="1" ht="15.75">
      <c r="A292" s="99"/>
      <c r="B292" s="99"/>
      <c r="C292" s="95"/>
      <c r="D292" s="95"/>
      <c r="E292" s="95"/>
      <c r="F292" s="95"/>
      <c r="G292" s="95"/>
      <c r="H292" s="95"/>
      <c r="I292" s="95"/>
      <c r="J292" s="95"/>
      <c r="K292" s="95"/>
      <c r="L292" s="90"/>
      <c r="M292" s="90"/>
      <c r="N292" s="90"/>
      <c r="O292" s="90"/>
      <c r="P292" s="54"/>
    </row>
    <row r="293" spans="1:16" s="23" customFormat="1" ht="15.75">
      <c r="A293" s="99"/>
      <c r="B293" s="99"/>
      <c r="C293" s="95"/>
      <c r="D293" s="95"/>
      <c r="E293" s="95"/>
      <c r="F293" s="95"/>
      <c r="G293" s="95"/>
      <c r="H293" s="95"/>
      <c r="I293" s="95"/>
      <c r="J293" s="95"/>
      <c r="K293" s="95"/>
      <c r="L293" s="90"/>
      <c r="M293" s="90"/>
      <c r="N293" s="90"/>
      <c r="O293" s="90"/>
      <c r="P293" s="54"/>
    </row>
    <row r="294" spans="1:16" s="23" customFormat="1" ht="15.75">
      <c r="A294" s="99"/>
      <c r="B294" s="99"/>
      <c r="C294" s="95"/>
      <c r="D294" s="95"/>
      <c r="E294" s="95"/>
      <c r="F294" s="95"/>
      <c r="G294" s="95"/>
      <c r="H294" s="95"/>
      <c r="I294" s="95"/>
      <c r="J294" s="95"/>
      <c r="K294" s="95"/>
      <c r="L294" s="90"/>
      <c r="M294" s="90"/>
      <c r="N294" s="90"/>
      <c r="O294" s="90"/>
      <c r="P294" s="54"/>
    </row>
    <row r="295" spans="1:16" s="23" customFormat="1" ht="15.75">
      <c r="A295" s="99"/>
      <c r="B295" s="99"/>
      <c r="C295" s="95"/>
      <c r="D295" s="95"/>
      <c r="E295" s="95"/>
      <c r="F295" s="95"/>
      <c r="G295" s="95"/>
      <c r="H295" s="95"/>
      <c r="I295" s="95"/>
      <c r="J295" s="95"/>
      <c r="K295" s="95"/>
      <c r="L295" s="90"/>
      <c r="M295" s="90"/>
      <c r="N295" s="90"/>
      <c r="O295" s="90"/>
      <c r="P295" s="54"/>
    </row>
    <row r="296" spans="1:16" s="23" customFormat="1" ht="15.75">
      <c r="A296" s="99"/>
      <c r="B296" s="99"/>
      <c r="C296" s="95"/>
      <c r="D296" s="95"/>
      <c r="E296" s="95"/>
      <c r="F296" s="95"/>
      <c r="G296" s="95"/>
      <c r="H296" s="95"/>
      <c r="I296" s="95"/>
      <c r="J296" s="95"/>
      <c r="K296" s="95"/>
      <c r="L296" s="90"/>
      <c r="M296" s="90"/>
      <c r="N296" s="90"/>
      <c r="O296" s="90"/>
      <c r="P296" s="54"/>
    </row>
    <row r="297" spans="1:16" s="23" customFormat="1" ht="15.75">
      <c r="A297" s="99"/>
      <c r="B297" s="99"/>
      <c r="C297" s="95"/>
      <c r="D297" s="95"/>
      <c r="E297" s="95"/>
      <c r="F297" s="95"/>
      <c r="G297" s="95"/>
      <c r="H297" s="95"/>
      <c r="I297" s="95"/>
      <c r="J297" s="95"/>
      <c r="K297" s="95"/>
      <c r="L297" s="90"/>
      <c r="M297" s="90"/>
      <c r="N297" s="90"/>
      <c r="O297" s="90"/>
      <c r="P297" s="54"/>
    </row>
    <row r="298" spans="1:16" s="23" customFormat="1" ht="15.75">
      <c r="A298" s="99"/>
      <c r="B298" s="99"/>
      <c r="C298" s="95"/>
      <c r="D298" s="95"/>
      <c r="E298" s="95"/>
      <c r="F298" s="95"/>
      <c r="G298" s="95"/>
      <c r="H298" s="95"/>
      <c r="I298" s="95"/>
      <c r="J298" s="95"/>
      <c r="K298" s="95"/>
      <c r="L298" s="90"/>
      <c r="M298" s="90"/>
      <c r="N298" s="90"/>
      <c r="O298" s="90"/>
      <c r="P298" s="54"/>
    </row>
    <row r="299" spans="1:16" s="23" customFormat="1" ht="15.75">
      <c r="A299" s="99"/>
      <c r="B299" s="99"/>
      <c r="C299" s="95"/>
      <c r="D299" s="95"/>
      <c r="E299" s="95"/>
      <c r="F299" s="95"/>
      <c r="G299" s="95"/>
      <c r="H299" s="95"/>
      <c r="I299" s="95"/>
      <c r="J299" s="95"/>
      <c r="K299" s="95"/>
      <c r="L299" s="90"/>
      <c r="M299" s="90"/>
      <c r="N299" s="90"/>
      <c r="O299" s="90"/>
      <c r="P299" s="54"/>
    </row>
    <row r="300" spans="1:16" s="23" customFormat="1" ht="15.75">
      <c r="A300" s="99"/>
      <c r="B300" s="99"/>
      <c r="C300" s="95"/>
      <c r="D300" s="95"/>
      <c r="E300" s="95"/>
      <c r="F300" s="95"/>
      <c r="G300" s="95"/>
      <c r="H300" s="95"/>
      <c r="I300" s="95"/>
      <c r="J300" s="95"/>
      <c r="K300" s="95"/>
      <c r="L300" s="90"/>
      <c r="M300" s="90"/>
      <c r="N300" s="90"/>
      <c r="O300" s="90"/>
      <c r="P300" s="54"/>
    </row>
    <row r="301" spans="1:16" s="23" customFormat="1" ht="15.75">
      <c r="A301" s="99"/>
      <c r="B301" s="99"/>
      <c r="C301" s="95"/>
      <c r="D301" s="95"/>
      <c r="E301" s="95"/>
      <c r="F301" s="95"/>
      <c r="G301" s="95"/>
      <c r="H301" s="95"/>
      <c r="I301" s="95"/>
      <c r="J301" s="95"/>
      <c r="K301" s="95"/>
      <c r="L301" s="90"/>
      <c r="M301" s="90"/>
      <c r="N301" s="90"/>
      <c r="O301" s="90"/>
      <c r="P301" s="54"/>
    </row>
    <row r="302" spans="1:16" s="23" customFormat="1" ht="15.75">
      <c r="A302" s="99"/>
      <c r="B302" s="99"/>
      <c r="C302" s="95"/>
      <c r="D302" s="95"/>
      <c r="E302" s="95"/>
      <c r="F302" s="95"/>
      <c r="G302" s="95"/>
      <c r="H302" s="95"/>
      <c r="I302" s="95"/>
      <c r="J302" s="95"/>
      <c r="K302" s="95"/>
      <c r="L302" s="90"/>
      <c r="M302" s="90"/>
      <c r="N302" s="90"/>
      <c r="O302" s="90"/>
      <c r="P302" s="54"/>
    </row>
    <row r="303" spans="1:16" s="23" customFormat="1" ht="15.75">
      <c r="A303" s="99"/>
      <c r="B303" s="99"/>
      <c r="C303" s="95"/>
      <c r="D303" s="95"/>
      <c r="E303" s="95"/>
      <c r="F303" s="95"/>
      <c r="G303" s="95"/>
      <c r="H303" s="95"/>
      <c r="I303" s="95"/>
      <c r="J303" s="95"/>
      <c r="K303" s="95"/>
      <c r="L303" s="90"/>
      <c r="M303" s="90"/>
      <c r="N303" s="90"/>
      <c r="O303" s="90"/>
      <c r="P303" s="54"/>
    </row>
    <row r="304" spans="1:16" s="23" customFormat="1" ht="15.75">
      <c r="A304" s="99"/>
      <c r="B304" s="99"/>
      <c r="C304" s="95"/>
      <c r="D304" s="95"/>
      <c r="E304" s="95"/>
      <c r="F304" s="95"/>
      <c r="G304" s="95"/>
      <c r="H304" s="95"/>
      <c r="I304" s="95"/>
      <c r="J304" s="95"/>
      <c r="K304" s="95"/>
      <c r="L304" s="90"/>
      <c r="M304" s="90"/>
      <c r="N304" s="90"/>
      <c r="O304" s="90"/>
      <c r="P304" s="54"/>
    </row>
    <row r="305" spans="1:16" s="23" customFormat="1" ht="15.75">
      <c r="A305" s="99"/>
      <c r="B305" s="99"/>
      <c r="C305" s="95"/>
      <c r="D305" s="95"/>
      <c r="E305" s="95"/>
      <c r="F305" s="95"/>
      <c r="G305" s="95"/>
      <c r="H305" s="95"/>
      <c r="I305" s="95"/>
      <c r="J305" s="95"/>
      <c r="K305" s="95"/>
      <c r="L305" s="90"/>
      <c r="M305" s="90"/>
      <c r="N305" s="90"/>
      <c r="O305" s="90"/>
      <c r="P305" s="54"/>
    </row>
    <row r="306" spans="1:16" s="23" customFormat="1" ht="15.75">
      <c r="A306" s="99"/>
      <c r="B306" s="99"/>
      <c r="C306" s="95"/>
      <c r="D306" s="95"/>
      <c r="E306" s="95"/>
      <c r="F306" s="95"/>
      <c r="G306" s="95"/>
      <c r="H306" s="95"/>
      <c r="I306" s="95"/>
      <c r="J306" s="95"/>
      <c r="K306" s="95"/>
      <c r="L306" s="90"/>
      <c r="M306" s="90"/>
      <c r="N306" s="90"/>
      <c r="O306" s="90"/>
      <c r="P306" s="54"/>
    </row>
    <row r="307" spans="1:16" s="23" customFormat="1" ht="15.75">
      <c r="A307" s="99"/>
      <c r="B307" s="99"/>
      <c r="C307" s="95"/>
      <c r="D307" s="95"/>
      <c r="E307" s="95"/>
      <c r="F307" s="95"/>
      <c r="G307" s="95"/>
      <c r="H307" s="95"/>
      <c r="I307" s="95"/>
      <c r="J307" s="95"/>
      <c r="K307" s="95"/>
      <c r="L307" s="90"/>
      <c r="M307" s="90"/>
      <c r="N307" s="90"/>
      <c r="O307" s="90"/>
      <c r="P307" s="54"/>
    </row>
    <row r="308" spans="1:16" s="23" customFormat="1" ht="15.75">
      <c r="A308" s="99"/>
      <c r="B308" s="99"/>
      <c r="C308" s="95"/>
      <c r="D308" s="95"/>
      <c r="E308" s="95"/>
      <c r="F308" s="95"/>
      <c r="G308" s="95"/>
      <c r="H308" s="95"/>
      <c r="I308" s="95"/>
      <c r="J308" s="95"/>
      <c r="K308" s="95"/>
      <c r="L308" s="90"/>
      <c r="M308" s="90"/>
      <c r="N308" s="90"/>
      <c r="O308" s="90"/>
      <c r="P308" s="54"/>
    </row>
    <row r="309" spans="1:16" s="23" customFormat="1" ht="15.75">
      <c r="A309" s="99"/>
      <c r="B309" s="99"/>
      <c r="C309" s="95"/>
      <c r="D309" s="95"/>
      <c r="E309" s="95"/>
      <c r="F309" s="95"/>
      <c r="G309" s="95"/>
      <c r="H309" s="95"/>
      <c r="I309" s="95"/>
      <c r="J309" s="95"/>
      <c r="K309" s="95"/>
      <c r="L309" s="90"/>
      <c r="M309" s="90"/>
      <c r="N309" s="90"/>
      <c r="O309" s="90"/>
      <c r="P309" s="54"/>
    </row>
    <row r="310" spans="1:16" s="23" customFormat="1" ht="15.75">
      <c r="A310" s="99"/>
      <c r="B310" s="99"/>
      <c r="C310" s="95"/>
      <c r="D310" s="95"/>
      <c r="E310" s="95"/>
      <c r="F310" s="95"/>
      <c r="G310" s="95"/>
      <c r="H310" s="95"/>
      <c r="I310" s="95"/>
      <c r="J310" s="95"/>
      <c r="K310" s="95"/>
      <c r="L310" s="90"/>
      <c r="M310" s="90"/>
      <c r="N310" s="90"/>
      <c r="O310" s="90"/>
      <c r="P310" s="54"/>
    </row>
    <row r="311" spans="1:16" s="23" customFormat="1" ht="15.75">
      <c r="A311" s="99"/>
      <c r="B311" s="99"/>
      <c r="C311" s="95"/>
      <c r="D311" s="95"/>
      <c r="E311" s="95"/>
      <c r="F311" s="95"/>
      <c r="G311" s="95"/>
      <c r="H311" s="95"/>
      <c r="I311" s="95"/>
      <c r="J311" s="95"/>
      <c r="K311" s="95"/>
      <c r="L311" s="90"/>
      <c r="M311" s="90"/>
      <c r="N311" s="90"/>
      <c r="O311" s="90"/>
      <c r="P311" s="54"/>
    </row>
    <row r="312" spans="1:16" s="23" customFormat="1" ht="15.75">
      <c r="A312" s="99"/>
      <c r="B312" s="99"/>
      <c r="C312" s="95"/>
      <c r="D312" s="95"/>
      <c r="E312" s="95"/>
      <c r="F312" s="95"/>
      <c r="G312" s="95"/>
      <c r="H312" s="95"/>
      <c r="I312" s="95"/>
      <c r="J312" s="95"/>
      <c r="K312" s="95"/>
      <c r="L312" s="90"/>
      <c r="M312" s="90"/>
      <c r="N312" s="90"/>
      <c r="O312" s="90"/>
      <c r="P312" s="54"/>
    </row>
    <row r="313" spans="1:16" s="23" customFormat="1" ht="15.75">
      <c r="A313" s="99"/>
      <c r="B313" s="99"/>
      <c r="C313" s="95"/>
      <c r="D313" s="95"/>
      <c r="E313" s="95"/>
      <c r="F313" s="95"/>
      <c r="G313" s="95"/>
      <c r="H313" s="95"/>
      <c r="I313" s="95"/>
      <c r="J313" s="95"/>
      <c r="K313" s="95"/>
      <c r="L313" s="90"/>
      <c r="M313" s="90"/>
      <c r="N313" s="90"/>
      <c r="O313" s="90"/>
      <c r="P313" s="54"/>
    </row>
    <row r="314" spans="1:16" s="23" customFormat="1" ht="15.75">
      <c r="A314" s="99"/>
      <c r="B314" s="99"/>
      <c r="C314" s="95"/>
      <c r="D314" s="95"/>
      <c r="E314" s="95"/>
      <c r="F314" s="95"/>
      <c r="G314" s="95"/>
      <c r="H314" s="95"/>
      <c r="I314" s="95"/>
      <c r="J314" s="95"/>
      <c r="K314" s="95"/>
      <c r="L314" s="90"/>
      <c r="M314" s="90"/>
      <c r="N314" s="90"/>
      <c r="O314" s="90"/>
      <c r="P314" s="54"/>
    </row>
    <row r="315" spans="1:16" s="23" customFormat="1" ht="15.75">
      <c r="A315" s="99"/>
      <c r="B315" s="99"/>
      <c r="C315" s="95"/>
      <c r="D315" s="95"/>
      <c r="E315" s="95"/>
      <c r="F315" s="95"/>
      <c r="G315" s="95"/>
      <c r="H315" s="95"/>
      <c r="I315" s="95"/>
      <c r="J315" s="95"/>
      <c r="K315" s="95"/>
      <c r="L315" s="90"/>
      <c r="M315" s="90"/>
      <c r="N315" s="90"/>
      <c r="O315" s="90"/>
      <c r="P315" s="54"/>
    </row>
    <row r="316" spans="1:16" s="23" customFormat="1" ht="15.75">
      <c r="A316" s="99"/>
      <c r="B316" s="99"/>
      <c r="C316" s="95"/>
      <c r="D316" s="95"/>
      <c r="E316" s="95"/>
      <c r="F316" s="95"/>
      <c r="G316" s="95"/>
      <c r="H316" s="95"/>
      <c r="I316" s="95"/>
      <c r="J316" s="95"/>
      <c r="K316" s="95"/>
      <c r="L316" s="90"/>
      <c r="M316" s="90"/>
      <c r="N316" s="90"/>
      <c r="O316" s="90"/>
      <c r="P316" s="54"/>
    </row>
    <row r="317" spans="1:16" s="23" customFormat="1" ht="15.75">
      <c r="A317" s="99"/>
      <c r="B317" s="99"/>
      <c r="C317" s="95"/>
      <c r="D317" s="95"/>
      <c r="E317" s="95"/>
      <c r="F317" s="95"/>
      <c r="G317" s="95"/>
      <c r="H317" s="95"/>
      <c r="I317" s="95"/>
      <c r="J317" s="95"/>
      <c r="K317" s="95"/>
      <c r="L317" s="90"/>
      <c r="M317" s="90"/>
      <c r="N317" s="90"/>
      <c r="O317" s="90"/>
      <c r="P317" s="54"/>
    </row>
    <row r="318" spans="1:16" s="23" customFormat="1" ht="15.75">
      <c r="A318" s="99"/>
      <c r="B318" s="99"/>
      <c r="C318" s="95"/>
      <c r="D318" s="95"/>
      <c r="E318" s="95"/>
      <c r="F318" s="95"/>
      <c r="G318" s="95"/>
      <c r="H318" s="95"/>
      <c r="I318" s="95"/>
      <c r="J318" s="95"/>
      <c r="K318" s="95"/>
      <c r="L318" s="90"/>
      <c r="M318" s="90"/>
      <c r="N318" s="90"/>
      <c r="O318" s="90"/>
      <c r="P318" s="54"/>
    </row>
    <row r="319" spans="1:16" s="23" customFormat="1" ht="15.75">
      <c r="A319" s="99"/>
      <c r="B319" s="99"/>
      <c r="C319" s="95"/>
      <c r="D319" s="95"/>
      <c r="E319" s="95"/>
      <c r="F319" s="95"/>
      <c r="G319" s="95"/>
      <c r="H319" s="95"/>
      <c r="I319" s="95"/>
      <c r="J319" s="95"/>
      <c r="K319" s="95"/>
      <c r="L319" s="90"/>
      <c r="M319" s="90"/>
      <c r="N319" s="90"/>
      <c r="O319" s="90"/>
      <c r="P319" s="54"/>
    </row>
    <row r="320" spans="1:16" s="23" customFormat="1" ht="15.75">
      <c r="A320" s="99"/>
      <c r="B320" s="99"/>
      <c r="C320" s="95"/>
      <c r="D320" s="95"/>
      <c r="E320" s="95"/>
      <c r="F320" s="95"/>
      <c r="G320" s="95"/>
      <c r="H320" s="95"/>
      <c r="I320" s="95"/>
      <c r="J320" s="95"/>
      <c r="K320" s="95"/>
      <c r="L320" s="90"/>
      <c r="M320" s="90"/>
      <c r="N320" s="90"/>
      <c r="O320" s="90"/>
      <c r="P320" s="54"/>
    </row>
    <row r="321" spans="1:16" s="23" customFormat="1" ht="15.75">
      <c r="A321" s="99"/>
      <c r="B321" s="99"/>
      <c r="C321" s="95"/>
      <c r="D321" s="95"/>
      <c r="E321" s="95"/>
      <c r="F321" s="95"/>
      <c r="G321" s="95"/>
      <c r="H321" s="95"/>
      <c r="I321" s="95"/>
      <c r="J321" s="95"/>
      <c r="K321" s="95"/>
      <c r="L321" s="90"/>
      <c r="M321" s="90"/>
      <c r="N321" s="90"/>
      <c r="O321" s="90"/>
      <c r="P321" s="54"/>
    </row>
    <row r="322" spans="1:16" s="23" customFormat="1" ht="15.75">
      <c r="A322" s="99"/>
      <c r="B322" s="99"/>
      <c r="C322" s="95"/>
      <c r="D322" s="95"/>
      <c r="E322" s="95"/>
      <c r="F322" s="95"/>
      <c r="G322" s="95"/>
      <c r="H322" s="95"/>
      <c r="I322" s="95"/>
      <c r="J322" s="95"/>
      <c r="K322" s="95"/>
      <c r="L322" s="90"/>
      <c r="M322" s="90"/>
      <c r="N322" s="90"/>
      <c r="O322" s="90"/>
      <c r="P322" s="54"/>
    </row>
    <row r="323" spans="1:16" s="23" customFormat="1" ht="15.75">
      <c r="A323" s="99"/>
      <c r="B323" s="99"/>
      <c r="C323" s="95"/>
      <c r="D323" s="95"/>
      <c r="E323" s="95"/>
      <c r="F323" s="95"/>
      <c r="G323" s="95"/>
      <c r="H323" s="95"/>
      <c r="I323" s="95"/>
      <c r="J323" s="95"/>
      <c r="K323" s="95"/>
      <c r="L323" s="90"/>
      <c r="M323" s="90"/>
      <c r="N323" s="90"/>
      <c r="O323" s="90"/>
      <c r="P323" s="54"/>
    </row>
    <row r="324" spans="1:16" s="23" customFormat="1" ht="15.75">
      <c r="A324" s="99"/>
      <c r="B324" s="99"/>
      <c r="C324" s="95"/>
      <c r="D324" s="95"/>
      <c r="E324" s="95"/>
      <c r="F324" s="95"/>
      <c r="G324" s="95"/>
      <c r="H324" s="95"/>
      <c r="I324" s="95"/>
      <c r="J324" s="95"/>
      <c r="K324" s="95"/>
      <c r="L324" s="90"/>
      <c r="M324" s="90"/>
      <c r="N324" s="90"/>
      <c r="O324" s="90"/>
      <c r="P324" s="54"/>
    </row>
    <row r="325" spans="1:16" s="23" customFormat="1" ht="15.75">
      <c r="A325" s="99"/>
      <c r="B325" s="99"/>
      <c r="C325" s="95"/>
      <c r="D325" s="95"/>
      <c r="E325" s="95"/>
      <c r="F325" s="95"/>
      <c r="G325" s="95"/>
      <c r="H325" s="95"/>
      <c r="I325" s="95"/>
      <c r="J325" s="95"/>
      <c r="K325" s="95"/>
      <c r="L325" s="90"/>
      <c r="M325" s="90"/>
      <c r="N325" s="90"/>
      <c r="O325" s="90"/>
      <c r="P325" s="54"/>
    </row>
    <row r="326" spans="1:16" s="23" customFormat="1" ht="15.75">
      <c r="A326" s="99"/>
      <c r="B326" s="99"/>
      <c r="C326" s="95"/>
      <c r="D326" s="95"/>
      <c r="E326" s="95"/>
      <c r="F326" s="95"/>
      <c r="G326" s="95"/>
      <c r="H326" s="95"/>
      <c r="I326" s="95"/>
      <c r="J326" s="95"/>
      <c r="K326" s="95"/>
      <c r="L326" s="90"/>
      <c r="M326" s="90"/>
      <c r="N326" s="90"/>
      <c r="O326" s="90"/>
      <c r="P326" s="54"/>
    </row>
    <row r="327" spans="1:16" s="23" customFormat="1" ht="15.75">
      <c r="A327" s="99"/>
      <c r="B327" s="99"/>
      <c r="C327" s="95"/>
      <c r="D327" s="95"/>
      <c r="E327" s="95"/>
      <c r="F327" s="95"/>
      <c r="G327" s="95"/>
      <c r="H327" s="95"/>
      <c r="I327" s="95"/>
      <c r="J327" s="95"/>
      <c r="K327" s="95"/>
      <c r="L327" s="90"/>
      <c r="M327" s="90"/>
      <c r="N327" s="90"/>
      <c r="O327" s="90"/>
      <c r="P327" s="54"/>
    </row>
    <row r="328" spans="1:16" s="23" customFormat="1" ht="15.75">
      <c r="A328" s="99"/>
      <c r="B328" s="99"/>
      <c r="C328" s="95"/>
      <c r="D328" s="95"/>
      <c r="E328" s="95"/>
      <c r="F328" s="95"/>
      <c r="G328" s="95"/>
      <c r="H328" s="95"/>
      <c r="I328" s="95"/>
      <c r="J328" s="95"/>
      <c r="K328" s="95"/>
      <c r="L328" s="90"/>
      <c r="M328" s="90"/>
      <c r="N328" s="90"/>
      <c r="O328" s="90"/>
      <c r="P328" s="54"/>
    </row>
    <row r="329" spans="1:16" s="23" customFormat="1" ht="15.75">
      <c r="A329" s="99"/>
      <c r="B329" s="99"/>
      <c r="C329" s="95"/>
      <c r="D329" s="95"/>
      <c r="E329" s="95"/>
      <c r="F329" s="95"/>
      <c r="G329" s="95"/>
      <c r="H329" s="95"/>
      <c r="I329" s="95"/>
      <c r="J329" s="95"/>
      <c r="K329" s="95"/>
      <c r="L329" s="90"/>
      <c r="M329" s="90"/>
      <c r="N329" s="90"/>
      <c r="O329" s="90"/>
      <c r="P329" s="54"/>
    </row>
    <row r="330" spans="1:16" s="23" customFormat="1" ht="15.75">
      <c r="A330" s="99"/>
      <c r="B330" s="99"/>
      <c r="C330" s="95"/>
      <c r="D330" s="95"/>
      <c r="E330" s="95"/>
      <c r="F330" s="95"/>
      <c r="G330" s="95"/>
      <c r="H330" s="95"/>
      <c r="I330" s="95"/>
      <c r="J330" s="95"/>
      <c r="K330" s="95"/>
      <c r="L330" s="90"/>
      <c r="M330" s="90"/>
      <c r="N330" s="90"/>
      <c r="O330" s="90"/>
      <c r="P330" s="54"/>
    </row>
    <row r="331" spans="1:16" s="23" customFormat="1" ht="15.75">
      <c r="A331" s="99"/>
      <c r="B331" s="99"/>
      <c r="C331" s="95"/>
      <c r="D331" s="95"/>
      <c r="E331" s="95"/>
      <c r="F331" s="95"/>
      <c r="G331" s="95"/>
      <c r="H331" s="95"/>
      <c r="I331" s="95"/>
      <c r="J331" s="95"/>
      <c r="K331" s="95"/>
      <c r="L331" s="90"/>
      <c r="M331" s="90"/>
      <c r="N331" s="90"/>
      <c r="O331" s="90"/>
      <c r="P331" s="54"/>
    </row>
    <row r="332" spans="1:16" s="23" customFormat="1" ht="15.75">
      <c r="A332" s="99"/>
      <c r="B332" s="99"/>
      <c r="C332" s="95"/>
      <c r="D332" s="95"/>
      <c r="E332" s="95"/>
      <c r="F332" s="95"/>
      <c r="G332" s="95"/>
      <c r="H332" s="95"/>
      <c r="I332" s="95"/>
      <c r="J332" s="95"/>
      <c r="K332" s="95"/>
      <c r="L332" s="90"/>
      <c r="M332" s="90"/>
      <c r="N332" s="90"/>
      <c r="O332" s="90"/>
      <c r="P332" s="54"/>
    </row>
    <row r="333" spans="1:16" s="23" customFormat="1" ht="15.75">
      <c r="A333" s="99"/>
      <c r="B333" s="99"/>
      <c r="C333" s="95"/>
      <c r="D333" s="95"/>
      <c r="E333" s="95"/>
      <c r="F333" s="95"/>
      <c r="G333" s="95"/>
      <c r="H333" s="95"/>
      <c r="I333" s="95"/>
      <c r="J333" s="95"/>
      <c r="K333" s="95"/>
      <c r="L333" s="90"/>
      <c r="M333" s="90"/>
      <c r="N333" s="90"/>
      <c r="O333" s="90"/>
      <c r="P333" s="54"/>
    </row>
    <row r="334" spans="1:16" s="23" customFormat="1" ht="15.75">
      <c r="A334" s="99"/>
      <c r="B334" s="99"/>
      <c r="C334" s="95"/>
      <c r="D334" s="95"/>
      <c r="E334" s="95"/>
      <c r="F334" s="95"/>
      <c r="G334" s="95"/>
      <c r="H334" s="95"/>
      <c r="I334" s="95"/>
      <c r="J334" s="95"/>
      <c r="K334" s="95"/>
      <c r="L334" s="90"/>
      <c r="M334" s="90"/>
      <c r="N334" s="90"/>
      <c r="O334" s="90"/>
      <c r="P334" s="54"/>
    </row>
    <row r="335" spans="1:16" s="23" customFormat="1" ht="15.75">
      <c r="A335" s="99"/>
      <c r="B335" s="99"/>
      <c r="C335" s="95"/>
      <c r="D335" s="95"/>
      <c r="E335" s="95"/>
      <c r="F335" s="95"/>
      <c r="G335" s="95"/>
      <c r="H335" s="95"/>
      <c r="I335" s="95"/>
      <c r="J335" s="95"/>
      <c r="K335" s="95"/>
      <c r="L335" s="90"/>
      <c r="M335" s="90"/>
      <c r="N335" s="90"/>
      <c r="O335" s="90"/>
      <c r="P335" s="54"/>
    </row>
    <row r="336" spans="1:16" s="23" customFormat="1" ht="15.75">
      <c r="A336" s="99"/>
      <c r="B336" s="99"/>
      <c r="C336" s="95"/>
      <c r="D336" s="95"/>
      <c r="E336" s="95"/>
      <c r="F336" s="95"/>
      <c r="G336" s="95"/>
      <c r="H336" s="95"/>
      <c r="I336" s="95"/>
      <c r="J336" s="95"/>
      <c r="K336" s="95"/>
      <c r="L336" s="90"/>
      <c r="M336" s="90"/>
      <c r="N336" s="90"/>
      <c r="O336" s="90"/>
      <c r="P336" s="54"/>
    </row>
    <row r="337" spans="1:16" s="23" customFormat="1" ht="15.75">
      <c r="A337" s="99"/>
      <c r="B337" s="99"/>
      <c r="C337" s="95"/>
      <c r="D337" s="95"/>
      <c r="E337" s="95"/>
      <c r="F337" s="95"/>
      <c r="G337" s="95"/>
      <c r="H337" s="95"/>
      <c r="I337" s="95"/>
      <c r="J337" s="95"/>
      <c r="K337" s="95"/>
      <c r="L337" s="90"/>
      <c r="M337" s="90"/>
      <c r="N337" s="90"/>
      <c r="O337" s="90"/>
      <c r="P337" s="54"/>
    </row>
    <row r="338" spans="1:16" s="23" customFormat="1" ht="15.75">
      <c r="A338" s="99"/>
      <c r="B338" s="99"/>
      <c r="C338" s="95"/>
      <c r="D338" s="95"/>
      <c r="E338" s="95"/>
      <c r="F338" s="95"/>
      <c r="G338" s="95"/>
      <c r="H338" s="95"/>
      <c r="I338" s="95"/>
      <c r="J338" s="95"/>
      <c r="K338" s="95"/>
      <c r="L338" s="90"/>
      <c r="M338" s="90"/>
      <c r="N338" s="90"/>
      <c r="O338" s="90"/>
      <c r="P338" s="54"/>
    </row>
    <row r="339" spans="1:16" s="23" customFormat="1" ht="15.75">
      <c r="A339" s="99"/>
      <c r="B339" s="99"/>
      <c r="C339" s="95"/>
      <c r="D339" s="95"/>
      <c r="E339" s="95"/>
      <c r="F339" s="95"/>
      <c r="G339" s="95"/>
      <c r="H339" s="95"/>
      <c r="I339" s="95"/>
      <c r="J339" s="95"/>
      <c r="K339" s="95"/>
      <c r="L339" s="90"/>
      <c r="M339" s="90"/>
      <c r="N339" s="90"/>
      <c r="O339" s="90"/>
      <c r="P339" s="54"/>
    </row>
    <row r="340" spans="1:16" s="23" customFormat="1" ht="15.75">
      <c r="A340" s="99"/>
      <c r="B340" s="99"/>
      <c r="C340" s="95"/>
      <c r="D340" s="95"/>
      <c r="E340" s="95"/>
      <c r="F340" s="95"/>
      <c r="G340" s="95"/>
      <c r="H340" s="95"/>
      <c r="I340" s="95"/>
      <c r="J340" s="95"/>
      <c r="K340" s="95"/>
      <c r="L340" s="90"/>
      <c r="M340" s="90"/>
      <c r="N340" s="90"/>
      <c r="O340" s="90"/>
      <c r="P340" s="54"/>
    </row>
    <row r="341" spans="1:16" s="23" customFormat="1" ht="15.75">
      <c r="A341" s="99"/>
      <c r="B341" s="99"/>
      <c r="C341" s="95"/>
      <c r="D341" s="95"/>
      <c r="E341" s="95"/>
      <c r="F341" s="95"/>
      <c r="G341" s="95"/>
      <c r="H341" s="95"/>
      <c r="I341" s="95"/>
      <c r="J341" s="95"/>
      <c r="K341" s="95"/>
      <c r="L341" s="90"/>
      <c r="M341" s="90"/>
      <c r="N341" s="90"/>
      <c r="O341" s="90"/>
      <c r="P341" s="54"/>
    </row>
    <row r="342" spans="1:16" s="23" customFormat="1" ht="15.75">
      <c r="A342" s="99"/>
      <c r="B342" s="99"/>
      <c r="C342" s="95"/>
      <c r="D342" s="95"/>
      <c r="E342" s="95"/>
      <c r="F342" s="95"/>
      <c r="G342" s="95"/>
      <c r="H342" s="95"/>
      <c r="I342" s="95"/>
      <c r="J342" s="95"/>
      <c r="K342" s="95"/>
      <c r="L342" s="90"/>
      <c r="M342" s="90"/>
      <c r="N342" s="90"/>
      <c r="O342" s="90"/>
      <c r="P342" s="54"/>
    </row>
    <row r="343" spans="1:16" s="23" customFormat="1" ht="15.75">
      <c r="A343" s="99"/>
      <c r="B343" s="99"/>
      <c r="C343" s="95"/>
      <c r="D343" s="95"/>
      <c r="E343" s="95"/>
      <c r="F343" s="95"/>
      <c r="G343" s="95"/>
      <c r="H343" s="95"/>
      <c r="I343" s="95"/>
      <c r="J343" s="95"/>
      <c r="K343" s="95"/>
      <c r="L343" s="90"/>
      <c r="M343" s="90"/>
      <c r="N343" s="90"/>
      <c r="O343" s="90"/>
      <c r="P343" s="54"/>
    </row>
    <row r="344" spans="1:16" s="23" customFormat="1" ht="15.75">
      <c r="A344" s="99"/>
      <c r="B344" s="99"/>
      <c r="C344" s="95"/>
      <c r="D344" s="95"/>
      <c r="E344" s="95"/>
      <c r="F344" s="95"/>
      <c r="G344" s="95"/>
      <c r="H344" s="95"/>
      <c r="I344" s="95"/>
      <c r="J344" s="95"/>
      <c r="K344" s="95"/>
      <c r="L344" s="90"/>
      <c r="M344" s="90"/>
      <c r="N344" s="90"/>
      <c r="O344" s="90"/>
      <c r="P344" s="54"/>
    </row>
    <row r="345" spans="1:16" s="23" customFormat="1" ht="15.75">
      <c r="A345" s="99"/>
      <c r="B345" s="99"/>
      <c r="C345" s="95"/>
      <c r="D345" s="95"/>
      <c r="E345" s="95"/>
      <c r="F345" s="95"/>
      <c r="G345" s="95"/>
      <c r="H345" s="95"/>
      <c r="I345" s="95"/>
      <c r="J345" s="95"/>
      <c r="K345" s="95"/>
      <c r="L345" s="90"/>
      <c r="M345" s="90"/>
      <c r="N345" s="90"/>
      <c r="O345" s="90"/>
      <c r="P345" s="54"/>
    </row>
    <row r="346" spans="1:16" s="23" customFormat="1" ht="15.75">
      <c r="A346" s="99"/>
      <c r="B346" s="99"/>
      <c r="C346" s="95"/>
      <c r="D346" s="95"/>
      <c r="E346" s="95"/>
      <c r="F346" s="95"/>
      <c r="G346" s="95"/>
      <c r="H346" s="95"/>
      <c r="I346" s="95"/>
      <c r="J346" s="95"/>
      <c r="K346" s="95"/>
      <c r="L346" s="90"/>
      <c r="M346" s="90"/>
      <c r="N346" s="90"/>
      <c r="O346" s="90"/>
      <c r="P346" s="54"/>
    </row>
    <row r="347" spans="1:16" s="23" customFormat="1" ht="15.75">
      <c r="A347" s="99"/>
      <c r="B347" s="99"/>
      <c r="C347" s="95"/>
      <c r="D347" s="95"/>
      <c r="E347" s="95"/>
      <c r="F347" s="95"/>
      <c r="G347" s="95"/>
      <c r="H347" s="95"/>
      <c r="I347" s="95"/>
      <c r="J347" s="95"/>
      <c r="K347" s="95"/>
      <c r="L347" s="90"/>
      <c r="M347" s="90"/>
      <c r="N347" s="90"/>
      <c r="O347" s="90"/>
      <c r="P347" s="54"/>
    </row>
    <row r="348" spans="1:16" s="23" customFormat="1" ht="15.75">
      <c r="A348" s="99"/>
      <c r="B348" s="99"/>
      <c r="C348" s="95"/>
      <c r="D348" s="95"/>
      <c r="E348" s="95"/>
      <c r="F348" s="95"/>
      <c r="G348" s="95"/>
      <c r="H348" s="95"/>
      <c r="I348" s="95"/>
      <c r="J348" s="95"/>
      <c r="K348" s="95"/>
      <c r="L348" s="90"/>
      <c r="M348" s="90"/>
      <c r="N348" s="90"/>
      <c r="O348" s="90"/>
      <c r="P348" s="54"/>
    </row>
    <row r="349" spans="1:16" s="23" customFormat="1" ht="15.75">
      <c r="A349" s="99"/>
      <c r="B349" s="99"/>
      <c r="C349" s="95"/>
      <c r="D349" s="95"/>
      <c r="E349" s="95"/>
      <c r="F349" s="95"/>
      <c r="G349" s="95"/>
      <c r="H349" s="95"/>
      <c r="I349" s="95"/>
      <c r="J349" s="95"/>
      <c r="K349" s="95"/>
      <c r="L349" s="90"/>
      <c r="M349" s="90"/>
      <c r="N349" s="90"/>
      <c r="O349" s="90"/>
      <c r="P349" s="54"/>
    </row>
    <row r="350" spans="1:16" s="23" customFormat="1" ht="15.75">
      <c r="A350" s="99"/>
      <c r="B350" s="99"/>
      <c r="C350" s="95"/>
      <c r="D350" s="95"/>
      <c r="E350" s="95"/>
      <c r="F350" s="95"/>
      <c r="G350" s="95"/>
      <c r="H350" s="95"/>
      <c r="I350" s="95"/>
      <c r="J350" s="95"/>
      <c r="K350" s="95"/>
      <c r="L350" s="90"/>
      <c r="M350" s="90"/>
      <c r="N350" s="90"/>
      <c r="O350" s="90"/>
      <c r="P350" s="54"/>
    </row>
    <row r="351" spans="1:16" s="23" customFormat="1" ht="15.75">
      <c r="A351" s="99"/>
      <c r="B351" s="99"/>
      <c r="C351" s="95"/>
      <c r="D351" s="95"/>
      <c r="E351" s="95"/>
      <c r="F351" s="95"/>
      <c r="G351" s="95"/>
      <c r="H351" s="95"/>
      <c r="I351" s="95"/>
      <c r="J351" s="95"/>
      <c r="K351" s="95"/>
      <c r="L351" s="90"/>
      <c r="M351" s="90"/>
      <c r="N351" s="90"/>
      <c r="O351" s="90"/>
      <c r="P351" s="54"/>
    </row>
    <row r="352" spans="1:16" s="23" customFormat="1" ht="15.75">
      <c r="A352" s="99"/>
      <c r="B352" s="99"/>
      <c r="C352" s="95"/>
      <c r="D352" s="95"/>
      <c r="E352" s="95"/>
      <c r="F352" s="95"/>
      <c r="G352" s="95"/>
      <c r="H352" s="95"/>
      <c r="I352" s="95"/>
      <c r="J352" s="95"/>
      <c r="K352" s="95"/>
      <c r="L352" s="90"/>
      <c r="M352" s="90"/>
      <c r="N352" s="90"/>
      <c r="O352" s="90"/>
      <c r="P352" s="54"/>
    </row>
    <row r="353" spans="1:16" s="23" customFormat="1" ht="15.75">
      <c r="A353" s="99"/>
      <c r="B353" s="99"/>
      <c r="C353" s="95"/>
      <c r="D353" s="95"/>
      <c r="E353" s="95"/>
      <c r="F353" s="95"/>
      <c r="G353" s="95"/>
      <c r="H353" s="95"/>
      <c r="I353" s="95"/>
      <c r="J353" s="95"/>
      <c r="K353" s="95"/>
      <c r="L353" s="90"/>
      <c r="M353" s="90"/>
      <c r="N353" s="90"/>
      <c r="O353" s="90"/>
      <c r="P353" s="54"/>
    </row>
    <row r="354" spans="1:16" s="23" customFormat="1" ht="15.75">
      <c r="A354" s="99"/>
      <c r="B354" s="99"/>
      <c r="C354" s="95"/>
      <c r="D354" s="95"/>
      <c r="E354" s="95"/>
      <c r="F354" s="95"/>
      <c r="G354" s="95"/>
      <c r="H354" s="95"/>
      <c r="I354" s="95"/>
      <c r="J354" s="95"/>
      <c r="K354" s="95"/>
      <c r="L354" s="90"/>
      <c r="M354" s="90"/>
      <c r="N354" s="90"/>
      <c r="O354" s="90"/>
      <c r="P354" s="54"/>
    </row>
    <row r="355" spans="1:16" s="23" customFormat="1" ht="15.75">
      <c r="A355" s="99"/>
      <c r="B355" s="99"/>
      <c r="C355" s="95"/>
      <c r="D355" s="95"/>
      <c r="E355" s="95"/>
      <c r="F355" s="95"/>
      <c r="G355" s="95"/>
      <c r="H355" s="95"/>
      <c r="I355" s="95"/>
      <c r="J355" s="95"/>
      <c r="K355" s="95"/>
      <c r="L355" s="90"/>
      <c r="M355" s="90"/>
      <c r="N355" s="90"/>
      <c r="O355" s="90"/>
      <c r="P355" s="54"/>
    </row>
    <row r="356" spans="1:16" s="23" customFormat="1" ht="15.75">
      <c r="A356" s="99"/>
      <c r="B356" s="99"/>
      <c r="C356" s="95"/>
      <c r="D356" s="95"/>
      <c r="E356" s="95"/>
      <c r="F356" s="95"/>
      <c r="G356" s="95"/>
      <c r="H356" s="95"/>
      <c r="I356" s="95"/>
      <c r="J356" s="95"/>
      <c r="K356" s="95"/>
      <c r="L356" s="90"/>
      <c r="M356" s="90"/>
      <c r="N356" s="90"/>
      <c r="O356" s="90"/>
      <c r="P356" s="54"/>
    </row>
    <row r="357" spans="1:16" s="23" customFormat="1" ht="15.75">
      <c r="A357" s="99"/>
      <c r="B357" s="99"/>
      <c r="C357" s="95"/>
      <c r="D357" s="95"/>
      <c r="E357" s="95"/>
      <c r="F357" s="95"/>
      <c r="G357" s="95"/>
      <c r="H357" s="95"/>
      <c r="I357" s="95"/>
      <c r="J357" s="95"/>
      <c r="K357" s="95"/>
      <c r="L357" s="90"/>
      <c r="M357" s="90"/>
      <c r="N357" s="90"/>
      <c r="O357" s="90"/>
      <c r="P357" s="54"/>
    </row>
    <row r="358" spans="1:16" s="23" customFormat="1" ht="15.75">
      <c r="A358" s="99"/>
      <c r="B358" s="99"/>
      <c r="C358" s="95"/>
      <c r="D358" s="95"/>
      <c r="E358" s="95"/>
      <c r="F358" s="95"/>
      <c r="G358" s="95"/>
      <c r="H358" s="95"/>
      <c r="I358" s="95"/>
      <c r="J358" s="95"/>
      <c r="K358" s="95"/>
      <c r="L358" s="90"/>
      <c r="M358" s="90"/>
      <c r="N358" s="90"/>
      <c r="O358" s="90"/>
      <c r="P358" s="54"/>
    </row>
    <row r="359" spans="1:16" s="23" customFormat="1" ht="15.75">
      <c r="A359" s="99"/>
      <c r="B359" s="99"/>
      <c r="C359" s="95"/>
      <c r="D359" s="95"/>
      <c r="E359" s="95"/>
      <c r="F359" s="95"/>
      <c r="G359" s="95"/>
      <c r="H359" s="95"/>
      <c r="I359" s="95"/>
      <c r="J359" s="95"/>
      <c r="K359" s="95"/>
      <c r="L359" s="90"/>
      <c r="M359" s="90"/>
      <c r="N359" s="90"/>
      <c r="O359" s="90"/>
      <c r="P359" s="54"/>
    </row>
    <row r="360" spans="1:16" s="23" customFormat="1" ht="15.75">
      <c r="A360" s="99"/>
      <c r="B360" s="99"/>
      <c r="C360" s="95"/>
      <c r="D360" s="95"/>
      <c r="E360" s="95"/>
      <c r="F360" s="95"/>
      <c r="G360" s="95"/>
      <c r="H360" s="95"/>
      <c r="I360" s="95"/>
      <c r="J360" s="95"/>
      <c r="K360" s="95"/>
      <c r="L360" s="90"/>
      <c r="M360" s="90"/>
      <c r="N360" s="90"/>
      <c r="O360" s="90"/>
      <c r="P360" s="54"/>
    </row>
    <row r="361" spans="1:16" s="23" customFormat="1" ht="15.75">
      <c r="A361" s="99"/>
      <c r="B361" s="99"/>
      <c r="C361" s="95"/>
      <c r="D361" s="95"/>
      <c r="E361" s="95"/>
      <c r="F361" s="95"/>
      <c r="G361" s="95"/>
      <c r="H361" s="95"/>
      <c r="I361" s="95"/>
      <c r="J361" s="95"/>
      <c r="K361" s="95"/>
      <c r="L361" s="90"/>
      <c r="M361" s="90"/>
      <c r="N361" s="90"/>
      <c r="O361" s="90"/>
      <c r="P361" s="54"/>
    </row>
    <row r="362" spans="1:16" s="23" customFormat="1" ht="15.75">
      <c r="A362" s="99"/>
      <c r="B362" s="99"/>
      <c r="C362" s="95"/>
      <c r="D362" s="95"/>
      <c r="E362" s="95"/>
      <c r="F362" s="95"/>
      <c r="G362" s="95"/>
      <c r="H362" s="95"/>
      <c r="I362" s="95"/>
      <c r="J362" s="95"/>
      <c r="K362" s="95"/>
      <c r="L362" s="90"/>
      <c r="M362" s="90"/>
      <c r="N362" s="90"/>
      <c r="O362" s="90"/>
      <c r="P362" s="54"/>
    </row>
    <row r="363" spans="1:16" s="23" customFormat="1" ht="15.75">
      <c r="A363" s="99"/>
      <c r="B363" s="99"/>
      <c r="C363" s="95"/>
      <c r="D363" s="95"/>
      <c r="E363" s="95"/>
      <c r="F363" s="95"/>
      <c r="G363" s="95"/>
      <c r="H363" s="95"/>
      <c r="I363" s="95"/>
      <c r="J363" s="95"/>
      <c r="K363" s="95"/>
      <c r="L363" s="90"/>
      <c r="M363" s="90"/>
      <c r="N363" s="90"/>
      <c r="O363" s="90"/>
      <c r="P363" s="54"/>
    </row>
    <row r="364" spans="1:16" s="23" customFormat="1" ht="15.75">
      <c r="A364" s="99"/>
      <c r="B364" s="99"/>
      <c r="C364" s="95"/>
      <c r="D364" s="95"/>
      <c r="E364" s="95"/>
      <c r="F364" s="95"/>
      <c r="G364" s="95"/>
      <c r="H364" s="95"/>
      <c r="I364" s="95"/>
      <c r="J364" s="95"/>
      <c r="K364" s="95"/>
      <c r="L364" s="90"/>
      <c r="M364" s="90"/>
      <c r="N364" s="90"/>
      <c r="O364" s="90"/>
      <c r="P364" s="54"/>
    </row>
    <row r="365" spans="1:16" s="23" customFormat="1" ht="15.75">
      <c r="A365" s="99"/>
      <c r="B365" s="99"/>
      <c r="C365" s="95"/>
      <c r="D365" s="95"/>
      <c r="E365" s="95"/>
      <c r="F365" s="95"/>
      <c r="G365" s="95"/>
      <c r="H365" s="95"/>
      <c r="I365" s="95"/>
      <c r="J365" s="95"/>
      <c r="K365" s="95"/>
      <c r="L365" s="90"/>
      <c r="M365" s="90"/>
      <c r="N365" s="90"/>
      <c r="O365" s="90"/>
      <c r="P365" s="54"/>
    </row>
    <row r="366" spans="1:16" s="23" customFormat="1" ht="15.75">
      <c r="A366" s="99"/>
      <c r="B366" s="99"/>
      <c r="C366" s="95"/>
      <c r="D366" s="95"/>
      <c r="E366" s="95"/>
      <c r="F366" s="95"/>
      <c r="G366" s="95"/>
      <c r="H366" s="95"/>
      <c r="I366" s="95"/>
      <c r="J366" s="95"/>
      <c r="K366" s="95"/>
      <c r="L366" s="90"/>
      <c r="M366" s="90"/>
      <c r="N366" s="90"/>
      <c r="O366" s="90"/>
      <c r="P366" s="54"/>
    </row>
    <row r="367" spans="1:16" s="23" customFormat="1" ht="15.75">
      <c r="A367" s="99"/>
      <c r="B367" s="99"/>
      <c r="C367" s="95"/>
      <c r="D367" s="95"/>
      <c r="E367" s="95"/>
      <c r="F367" s="95"/>
      <c r="G367" s="95"/>
      <c r="H367" s="95"/>
      <c r="I367" s="95"/>
      <c r="J367" s="95"/>
      <c r="K367" s="95"/>
      <c r="L367" s="90"/>
      <c r="M367" s="90"/>
      <c r="N367" s="90"/>
      <c r="O367" s="90"/>
      <c r="P367" s="54"/>
    </row>
    <row r="368" spans="1:16" s="23" customFormat="1" ht="15.75">
      <c r="A368" s="99"/>
      <c r="B368" s="99"/>
      <c r="C368" s="95"/>
      <c r="D368" s="95"/>
      <c r="E368" s="95"/>
      <c r="F368" s="95"/>
      <c r="G368" s="95"/>
      <c r="H368" s="95"/>
      <c r="I368" s="95"/>
      <c r="J368" s="95"/>
      <c r="K368" s="95"/>
      <c r="L368" s="90"/>
      <c r="M368" s="90"/>
      <c r="N368" s="90"/>
      <c r="O368" s="90"/>
      <c r="P368" s="54"/>
    </row>
    <row r="369" spans="1:16" s="23" customFormat="1" ht="15.75">
      <c r="A369" s="99"/>
      <c r="B369" s="99"/>
      <c r="C369" s="95"/>
      <c r="D369" s="95"/>
      <c r="E369" s="95"/>
      <c r="F369" s="95"/>
      <c r="G369" s="95"/>
      <c r="H369" s="95"/>
      <c r="I369" s="95"/>
      <c r="J369" s="95"/>
      <c r="K369" s="95"/>
      <c r="L369" s="90"/>
      <c r="M369" s="90"/>
      <c r="N369" s="90"/>
      <c r="O369" s="90"/>
      <c r="P369" s="54"/>
    </row>
    <row r="370" spans="1:16" s="23" customFormat="1" ht="15.75">
      <c r="A370" s="99"/>
      <c r="B370" s="99"/>
      <c r="C370" s="95"/>
      <c r="D370" s="95"/>
      <c r="E370" s="95"/>
      <c r="F370" s="95"/>
      <c r="G370" s="95"/>
      <c r="H370" s="95"/>
      <c r="I370" s="95"/>
      <c r="J370" s="95"/>
      <c r="K370" s="95"/>
      <c r="L370" s="90"/>
      <c r="M370" s="90"/>
      <c r="N370" s="90"/>
      <c r="O370" s="90"/>
      <c r="P370" s="54"/>
    </row>
    <row r="371" spans="1:16" s="23" customFormat="1" ht="15.75">
      <c r="A371" s="99"/>
      <c r="B371" s="99"/>
      <c r="C371" s="95"/>
      <c r="D371" s="95"/>
      <c r="E371" s="95"/>
      <c r="F371" s="95"/>
      <c r="G371" s="95"/>
      <c r="H371" s="95"/>
      <c r="I371" s="95"/>
      <c r="J371" s="95"/>
      <c r="K371" s="95"/>
      <c r="L371" s="90"/>
      <c r="M371" s="90"/>
      <c r="N371" s="90"/>
      <c r="O371" s="90"/>
      <c r="P371" s="54"/>
    </row>
    <row r="372" spans="1:16" s="23" customFormat="1" ht="15.75">
      <c r="A372" s="99"/>
      <c r="B372" s="99"/>
      <c r="C372" s="95"/>
      <c r="D372" s="95"/>
      <c r="E372" s="95"/>
      <c r="F372" s="95"/>
      <c r="G372" s="95"/>
      <c r="H372" s="95"/>
      <c r="I372" s="95"/>
      <c r="J372" s="95"/>
      <c r="K372" s="95"/>
      <c r="L372" s="90"/>
      <c r="M372" s="90"/>
      <c r="N372" s="90"/>
      <c r="O372" s="90"/>
      <c r="P372" s="54"/>
    </row>
    <row r="373" spans="1:16" s="23" customFormat="1" ht="15.75">
      <c r="A373" s="99"/>
      <c r="B373" s="99"/>
      <c r="C373" s="95"/>
      <c r="D373" s="95"/>
      <c r="E373" s="95"/>
      <c r="F373" s="95"/>
      <c r="G373" s="95"/>
      <c r="H373" s="95"/>
      <c r="I373" s="95"/>
      <c r="J373" s="95"/>
      <c r="K373" s="95"/>
      <c r="L373" s="90"/>
      <c r="M373" s="90"/>
      <c r="N373" s="90"/>
      <c r="O373" s="90"/>
      <c r="P373" s="54"/>
    </row>
    <row r="374" spans="1:16" s="23" customFormat="1" ht="15.75">
      <c r="A374" s="99"/>
      <c r="B374" s="99"/>
      <c r="C374" s="95"/>
      <c r="D374" s="95"/>
      <c r="E374" s="95"/>
      <c r="F374" s="95"/>
      <c r="G374" s="95"/>
      <c r="H374" s="95"/>
      <c r="I374" s="95"/>
      <c r="J374" s="95"/>
      <c r="K374" s="95"/>
      <c r="L374" s="90"/>
      <c r="M374" s="90"/>
      <c r="N374" s="90"/>
      <c r="O374" s="90"/>
      <c r="P374" s="54"/>
    </row>
    <row r="375" spans="1:16" s="23" customFormat="1" ht="15.75">
      <c r="A375" s="99"/>
      <c r="B375" s="99"/>
      <c r="C375" s="95"/>
      <c r="D375" s="95"/>
      <c r="E375" s="95"/>
      <c r="F375" s="95"/>
      <c r="G375" s="95"/>
      <c r="H375" s="95"/>
      <c r="I375" s="95"/>
      <c r="J375" s="95"/>
      <c r="K375" s="95"/>
      <c r="L375" s="90"/>
      <c r="M375" s="90"/>
      <c r="N375" s="90"/>
      <c r="O375" s="90"/>
      <c r="P375" s="54"/>
    </row>
    <row r="376" spans="1:16" s="23" customFormat="1" ht="15.75">
      <c r="A376" s="99"/>
      <c r="B376" s="99"/>
      <c r="C376" s="95"/>
      <c r="D376" s="95"/>
      <c r="E376" s="95"/>
      <c r="F376" s="95"/>
      <c r="G376" s="95"/>
      <c r="H376" s="95"/>
      <c r="I376" s="95"/>
      <c r="J376" s="95"/>
      <c r="K376" s="95"/>
      <c r="L376" s="90"/>
      <c r="M376" s="90"/>
      <c r="N376" s="90"/>
      <c r="O376" s="90"/>
      <c r="P376" s="54"/>
    </row>
    <row r="377" spans="1:16" s="23" customFormat="1" ht="15.75">
      <c r="A377" s="99"/>
      <c r="B377" s="99"/>
      <c r="C377" s="95"/>
      <c r="D377" s="95"/>
      <c r="E377" s="95"/>
      <c r="F377" s="95"/>
      <c r="G377" s="95"/>
      <c r="H377" s="95"/>
      <c r="I377" s="95"/>
      <c r="J377" s="95"/>
      <c r="K377" s="95"/>
      <c r="L377" s="90"/>
      <c r="M377" s="90"/>
      <c r="N377" s="90"/>
      <c r="O377" s="90"/>
      <c r="P377" s="54"/>
    </row>
    <row r="378" spans="1:16" s="23" customFormat="1" ht="15.75">
      <c r="A378" s="99"/>
      <c r="B378" s="99"/>
      <c r="C378" s="95"/>
      <c r="D378" s="95"/>
      <c r="E378" s="95"/>
      <c r="F378" s="95"/>
      <c r="G378" s="95"/>
      <c r="H378" s="95"/>
      <c r="I378" s="95"/>
      <c r="J378" s="95"/>
      <c r="K378" s="95"/>
      <c r="L378" s="90"/>
      <c r="M378" s="90"/>
      <c r="N378" s="90"/>
      <c r="O378" s="90"/>
      <c r="P378" s="54"/>
    </row>
    <row r="379" spans="1:16" s="23" customFormat="1" ht="15.75">
      <c r="A379" s="99"/>
      <c r="B379" s="99"/>
      <c r="C379" s="95"/>
      <c r="D379" s="95"/>
      <c r="E379" s="95"/>
      <c r="F379" s="95"/>
      <c r="G379" s="95"/>
      <c r="H379" s="95"/>
      <c r="I379" s="95"/>
      <c r="J379" s="95"/>
      <c r="K379" s="95"/>
      <c r="L379" s="90"/>
      <c r="M379" s="90"/>
      <c r="N379" s="90"/>
      <c r="O379" s="90"/>
      <c r="P379" s="54"/>
    </row>
    <row r="380" spans="1:16" s="23" customFormat="1" ht="15.75">
      <c r="A380" s="99"/>
      <c r="B380" s="99"/>
      <c r="C380" s="95"/>
      <c r="D380" s="95"/>
      <c r="E380" s="95"/>
      <c r="F380" s="95"/>
      <c r="G380" s="95"/>
      <c r="H380" s="95"/>
      <c r="I380" s="95"/>
      <c r="J380" s="95"/>
      <c r="K380" s="95"/>
      <c r="L380" s="90"/>
      <c r="M380" s="90"/>
      <c r="N380" s="90"/>
      <c r="O380" s="90"/>
      <c r="P380" s="54"/>
    </row>
    <row r="381" spans="1:16" s="23" customFormat="1" ht="15.75">
      <c r="A381" s="99"/>
      <c r="B381" s="99"/>
      <c r="C381" s="95"/>
      <c r="D381" s="95"/>
      <c r="E381" s="95"/>
      <c r="F381" s="95"/>
      <c r="G381" s="95"/>
      <c r="H381" s="95"/>
      <c r="I381" s="95"/>
      <c r="J381" s="95"/>
      <c r="K381" s="95"/>
      <c r="L381" s="90"/>
      <c r="M381" s="90"/>
      <c r="N381" s="90"/>
      <c r="O381" s="90"/>
      <c r="P381" s="54"/>
    </row>
    <row r="382" spans="1:16" s="23" customFormat="1" ht="15.75">
      <c r="A382" s="99"/>
      <c r="B382" s="99"/>
      <c r="C382" s="95"/>
      <c r="D382" s="95"/>
      <c r="E382" s="95"/>
      <c r="F382" s="95"/>
      <c r="G382" s="95"/>
      <c r="H382" s="95"/>
      <c r="I382" s="95"/>
      <c r="J382" s="95"/>
      <c r="K382" s="95"/>
      <c r="L382" s="90"/>
      <c r="M382" s="90"/>
      <c r="N382" s="90"/>
      <c r="O382" s="90"/>
      <c r="P382" s="54"/>
    </row>
    <row r="383" spans="1:16" s="23" customFormat="1" ht="15.75">
      <c r="A383" s="99"/>
      <c r="B383" s="99"/>
      <c r="C383" s="95"/>
      <c r="D383" s="95"/>
      <c r="E383" s="95"/>
      <c r="F383" s="95"/>
      <c r="G383" s="95"/>
      <c r="H383" s="95"/>
      <c r="I383" s="95"/>
      <c r="J383" s="95"/>
      <c r="K383" s="95"/>
      <c r="L383" s="90"/>
      <c r="M383" s="90"/>
      <c r="N383" s="90"/>
      <c r="O383" s="90"/>
      <c r="P383" s="54"/>
    </row>
    <row r="384" spans="1:16" s="23" customFormat="1" ht="15.75">
      <c r="A384" s="99"/>
      <c r="B384" s="99"/>
      <c r="C384" s="95"/>
      <c r="D384" s="95"/>
      <c r="E384" s="95"/>
      <c r="F384" s="95"/>
      <c r="G384" s="95"/>
      <c r="H384" s="95"/>
      <c r="I384" s="95"/>
      <c r="J384" s="95"/>
      <c r="K384" s="95"/>
      <c r="L384" s="90"/>
      <c r="M384" s="90"/>
      <c r="N384" s="90"/>
      <c r="O384" s="90"/>
      <c r="P384" s="54"/>
    </row>
    <row r="385" spans="1:16" s="23" customFormat="1" ht="15.75">
      <c r="A385" s="99"/>
      <c r="B385" s="99"/>
      <c r="C385" s="95"/>
      <c r="D385" s="95"/>
      <c r="E385" s="95"/>
      <c r="F385" s="95"/>
      <c r="G385" s="95"/>
      <c r="H385" s="95"/>
      <c r="I385" s="95"/>
      <c r="J385" s="95"/>
      <c r="K385" s="95"/>
      <c r="L385" s="90"/>
      <c r="M385" s="90"/>
      <c r="N385" s="90"/>
      <c r="O385" s="90"/>
      <c r="P385" s="54"/>
    </row>
    <row r="386" spans="1:16" s="23" customFormat="1" ht="15.75">
      <c r="A386" s="99"/>
      <c r="B386" s="99"/>
      <c r="C386" s="95"/>
      <c r="D386" s="95"/>
      <c r="E386" s="95"/>
      <c r="F386" s="95"/>
      <c r="G386" s="95"/>
      <c r="H386" s="95"/>
      <c r="I386" s="95"/>
      <c r="J386" s="95"/>
      <c r="K386" s="95"/>
      <c r="L386" s="90"/>
      <c r="M386" s="90"/>
      <c r="N386" s="90"/>
      <c r="O386" s="90"/>
      <c r="P386" s="54"/>
    </row>
    <row r="387" spans="1:16" s="23" customFormat="1" ht="15.75">
      <c r="A387" s="99"/>
      <c r="B387" s="99"/>
      <c r="C387" s="95"/>
      <c r="D387" s="95"/>
      <c r="E387" s="95"/>
      <c r="F387" s="95"/>
      <c r="G387" s="95"/>
      <c r="H387" s="95"/>
      <c r="I387" s="95"/>
      <c r="J387" s="95"/>
      <c r="K387" s="95"/>
      <c r="L387" s="90"/>
      <c r="M387" s="90"/>
      <c r="N387" s="90"/>
      <c r="O387" s="90"/>
      <c r="P387" s="54"/>
    </row>
    <row r="388" spans="1:16" s="23" customFormat="1" ht="15.75">
      <c r="A388" s="99"/>
      <c r="B388" s="99"/>
      <c r="C388" s="95"/>
      <c r="D388" s="95"/>
      <c r="E388" s="95"/>
      <c r="F388" s="95"/>
      <c r="G388" s="95"/>
      <c r="H388" s="95"/>
      <c r="I388" s="95"/>
      <c r="J388" s="95"/>
      <c r="K388" s="95"/>
      <c r="L388" s="90"/>
      <c r="M388" s="90"/>
      <c r="N388" s="90"/>
      <c r="O388" s="90"/>
      <c r="P388" s="54"/>
    </row>
    <row r="389" spans="1:16" s="23" customFormat="1" ht="15.75">
      <c r="A389" s="99"/>
      <c r="B389" s="99"/>
      <c r="C389" s="95"/>
      <c r="D389" s="95"/>
      <c r="E389" s="95"/>
      <c r="F389" s="95"/>
      <c r="G389" s="95"/>
      <c r="H389" s="95"/>
      <c r="I389" s="95"/>
      <c r="J389" s="95"/>
      <c r="K389" s="95"/>
      <c r="L389" s="90"/>
      <c r="M389" s="90"/>
      <c r="N389" s="90"/>
      <c r="O389" s="90"/>
      <c r="P389" s="54"/>
    </row>
    <row r="390" spans="1:16" s="23" customFormat="1" ht="15.75">
      <c r="A390" s="99"/>
      <c r="B390" s="99"/>
      <c r="C390" s="95"/>
      <c r="D390" s="95"/>
      <c r="E390" s="95"/>
      <c r="F390" s="95"/>
      <c r="G390" s="95"/>
      <c r="H390" s="95"/>
      <c r="I390" s="95"/>
      <c r="J390" s="95"/>
      <c r="K390" s="95"/>
      <c r="L390" s="90"/>
      <c r="M390" s="90"/>
      <c r="N390" s="90"/>
      <c r="O390" s="90"/>
      <c r="P390" s="54"/>
    </row>
    <row r="391" spans="1:16" s="23" customFormat="1" ht="15.75">
      <c r="A391" s="99"/>
      <c r="B391" s="99"/>
      <c r="C391" s="95"/>
      <c r="D391" s="95"/>
      <c r="E391" s="95"/>
      <c r="F391" s="95"/>
      <c r="G391" s="95"/>
      <c r="H391" s="95"/>
      <c r="I391" s="95"/>
      <c r="J391" s="95"/>
      <c r="K391" s="95"/>
      <c r="L391" s="90"/>
      <c r="M391" s="90"/>
      <c r="N391" s="90"/>
      <c r="O391" s="90"/>
      <c r="P391" s="54"/>
    </row>
    <row r="392" spans="1:16" s="23" customFormat="1" ht="15.75">
      <c r="A392" s="99"/>
      <c r="B392" s="99"/>
      <c r="C392" s="95"/>
      <c r="D392" s="95"/>
      <c r="E392" s="95"/>
      <c r="F392" s="95"/>
      <c r="G392" s="95"/>
      <c r="H392" s="95"/>
      <c r="I392" s="95"/>
      <c r="J392" s="95"/>
      <c r="K392" s="95"/>
      <c r="L392" s="90"/>
      <c r="M392" s="90"/>
      <c r="N392" s="90"/>
      <c r="O392" s="90"/>
      <c r="P392" s="54"/>
    </row>
    <row r="393" spans="1:16" s="23" customFormat="1" ht="15.75">
      <c r="A393" s="99"/>
      <c r="B393" s="99"/>
      <c r="C393" s="95"/>
      <c r="D393" s="95"/>
      <c r="E393" s="95"/>
      <c r="F393" s="95"/>
      <c r="G393" s="95"/>
      <c r="H393" s="95"/>
      <c r="I393" s="95"/>
      <c r="J393" s="95"/>
      <c r="K393" s="95"/>
      <c r="L393" s="90"/>
      <c r="M393" s="90"/>
      <c r="N393" s="90"/>
      <c r="O393" s="90"/>
      <c r="P393" s="54"/>
    </row>
    <row r="394" spans="1:16" s="23" customFormat="1" ht="15.75">
      <c r="A394" s="99"/>
      <c r="B394" s="99"/>
      <c r="C394" s="95"/>
      <c r="D394" s="95"/>
      <c r="E394" s="95"/>
      <c r="F394" s="95"/>
      <c r="G394" s="95"/>
      <c r="H394" s="95"/>
      <c r="I394" s="95"/>
      <c r="J394" s="95"/>
      <c r="K394" s="95"/>
      <c r="L394" s="90"/>
      <c r="M394" s="90"/>
      <c r="N394" s="90"/>
      <c r="O394" s="90"/>
      <c r="P394" s="54"/>
    </row>
    <row r="395" spans="1:16" s="23" customFormat="1" ht="15.75">
      <c r="A395" s="99"/>
      <c r="B395" s="99"/>
      <c r="C395" s="95"/>
      <c r="D395" s="95"/>
      <c r="E395" s="95"/>
      <c r="F395" s="95"/>
      <c r="G395" s="95"/>
      <c r="H395" s="95"/>
      <c r="I395" s="95"/>
      <c r="J395" s="95"/>
      <c r="K395" s="95"/>
      <c r="L395" s="90"/>
      <c r="M395" s="90"/>
      <c r="N395" s="90"/>
      <c r="O395" s="90"/>
      <c r="P395" s="54"/>
    </row>
    <row r="396" spans="1:16" s="23" customFormat="1" ht="15.75">
      <c r="A396" s="99"/>
      <c r="B396" s="99"/>
      <c r="C396" s="95"/>
      <c r="D396" s="95"/>
      <c r="E396" s="95"/>
      <c r="F396" s="95"/>
      <c r="G396" s="95"/>
      <c r="H396" s="95"/>
      <c r="I396" s="95"/>
      <c r="J396" s="95"/>
      <c r="K396" s="95"/>
      <c r="L396" s="90"/>
      <c r="M396" s="90"/>
      <c r="N396" s="90"/>
      <c r="O396" s="90"/>
      <c r="P396" s="54"/>
    </row>
    <row r="397" spans="1:16" s="23" customFormat="1" ht="15.75">
      <c r="A397" s="99"/>
      <c r="B397" s="99"/>
      <c r="C397" s="95"/>
      <c r="D397" s="95"/>
      <c r="E397" s="95"/>
      <c r="F397" s="95"/>
      <c r="G397" s="95"/>
      <c r="H397" s="95"/>
      <c r="I397" s="95"/>
      <c r="J397" s="95"/>
      <c r="K397" s="95"/>
      <c r="L397" s="90"/>
      <c r="M397" s="90"/>
      <c r="N397" s="90"/>
      <c r="O397" s="90"/>
      <c r="P397" s="54"/>
    </row>
    <row r="398" spans="1:16" s="23" customFormat="1" ht="15.75">
      <c r="A398" s="99"/>
      <c r="B398" s="99"/>
      <c r="C398" s="95"/>
      <c r="D398" s="95"/>
      <c r="E398" s="95"/>
      <c r="F398" s="95"/>
      <c r="G398" s="95"/>
      <c r="H398" s="95"/>
      <c r="I398" s="95"/>
      <c r="J398" s="95"/>
      <c r="K398" s="95"/>
      <c r="L398" s="90"/>
      <c r="M398" s="90"/>
      <c r="N398" s="90"/>
      <c r="O398" s="90"/>
      <c r="P398" s="54"/>
    </row>
    <row r="399" spans="1:16" s="23" customFormat="1" ht="15.75">
      <c r="A399" s="99"/>
      <c r="B399" s="99"/>
      <c r="C399" s="95"/>
      <c r="D399" s="95"/>
      <c r="E399" s="95"/>
      <c r="F399" s="95"/>
      <c r="G399" s="95"/>
      <c r="H399" s="95"/>
      <c r="I399" s="95"/>
      <c r="J399" s="95"/>
      <c r="K399" s="95"/>
      <c r="L399" s="90"/>
      <c r="M399" s="90"/>
      <c r="N399" s="90"/>
      <c r="O399" s="90"/>
      <c r="P399" s="54"/>
    </row>
    <row r="400" spans="1:16" s="23" customFormat="1" ht="15.75">
      <c r="A400" s="99"/>
      <c r="B400" s="99"/>
      <c r="C400" s="95"/>
      <c r="D400" s="95"/>
      <c r="E400" s="95"/>
      <c r="F400" s="95"/>
      <c r="G400" s="95"/>
      <c r="H400" s="95"/>
      <c r="I400" s="95"/>
      <c r="J400" s="95"/>
      <c r="K400" s="95"/>
      <c r="L400" s="90"/>
      <c r="M400" s="90"/>
      <c r="N400" s="90"/>
      <c r="O400" s="90"/>
      <c r="P400" s="54"/>
    </row>
    <row r="401" spans="1:16" s="23" customFormat="1" ht="15.75">
      <c r="A401" s="99"/>
      <c r="B401" s="99"/>
      <c r="C401" s="95"/>
      <c r="D401" s="95"/>
      <c r="E401" s="95"/>
      <c r="F401" s="95"/>
      <c r="G401" s="95"/>
      <c r="H401" s="95"/>
      <c r="I401" s="95"/>
      <c r="J401" s="95"/>
      <c r="K401" s="95"/>
      <c r="L401" s="90"/>
      <c r="M401" s="90"/>
      <c r="N401" s="90"/>
      <c r="O401" s="90"/>
      <c r="P401" s="54"/>
    </row>
    <row r="402" spans="1:16" s="23" customFormat="1" ht="15.75">
      <c r="A402" s="99"/>
      <c r="B402" s="99"/>
      <c r="C402" s="95"/>
      <c r="D402" s="95"/>
      <c r="E402" s="95"/>
      <c r="F402" s="95"/>
      <c r="G402" s="95"/>
      <c r="H402" s="95"/>
      <c r="I402" s="95"/>
      <c r="J402" s="95"/>
      <c r="K402" s="95"/>
      <c r="L402" s="90"/>
      <c r="M402" s="90"/>
      <c r="N402" s="90"/>
      <c r="O402" s="90"/>
      <c r="P402" s="54"/>
    </row>
    <row r="403" spans="1:16" s="23" customFormat="1" ht="15.75">
      <c r="A403" s="99"/>
      <c r="B403" s="99"/>
      <c r="C403" s="95"/>
      <c r="D403" s="95"/>
      <c r="E403" s="95"/>
      <c r="F403" s="95"/>
      <c r="G403" s="95"/>
      <c r="H403" s="95"/>
      <c r="I403" s="95"/>
      <c r="J403" s="95"/>
      <c r="K403" s="95"/>
      <c r="L403" s="90"/>
      <c r="M403" s="90"/>
      <c r="N403" s="90"/>
      <c r="O403" s="90"/>
      <c r="P403" s="54"/>
    </row>
    <row r="404" spans="1:16" s="23" customFormat="1" ht="15.75">
      <c r="A404" s="99"/>
      <c r="B404" s="99"/>
      <c r="C404" s="95"/>
      <c r="D404" s="95"/>
      <c r="E404" s="95"/>
      <c r="F404" s="95"/>
      <c r="G404" s="95"/>
      <c r="H404" s="95"/>
      <c r="I404" s="95"/>
      <c r="J404" s="95"/>
      <c r="K404" s="95"/>
      <c r="L404" s="90"/>
      <c r="M404" s="90"/>
      <c r="N404" s="90"/>
      <c r="O404" s="90"/>
      <c r="P404" s="54"/>
    </row>
    <row r="405" spans="1:16" s="23" customFormat="1" ht="15.75">
      <c r="A405" s="99"/>
      <c r="B405" s="99"/>
      <c r="C405" s="95"/>
      <c r="D405" s="95"/>
      <c r="E405" s="95"/>
      <c r="F405" s="95"/>
      <c r="G405" s="95"/>
      <c r="H405" s="95"/>
      <c r="I405" s="95"/>
      <c r="J405" s="95"/>
      <c r="K405" s="95"/>
      <c r="L405" s="90"/>
      <c r="M405" s="90"/>
      <c r="N405" s="90"/>
      <c r="O405" s="90"/>
      <c r="P405" s="54"/>
    </row>
    <row r="406" spans="1:16" s="23" customFormat="1" ht="15.75">
      <c r="A406" s="99"/>
      <c r="B406" s="99"/>
      <c r="C406" s="95"/>
      <c r="D406" s="95"/>
      <c r="E406" s="95"/>
      <c r="F406" s="95"/>
      <c r="G406" s="95"/>
      <c r="H406" s="95"/>
      <c r="I406" s="95"/>
      <c r="J406" s="95"/>
      <c r="K406" s="95"/>
      <c r="L406" s="90"/>
      <c r="M406" s="90"/>
      <c r="N406" s="90"/>
      <c r="O406" s="90"/>
      <c r="P406" s="54"/>
    </row>
    <row r="407" spans="1:16" s="23" customFormat="1" ht="15.75">
      <c r="A407" s="99"/>
      <c r="B407" s="99"/>
      <c r="C407" s="95"/>
      <c r="D407" s="95"/>
      <c r="E407" s="95"/>
      <c r="F407" s="95"/>
      <c r="G407" s="95"/>
      <c r="H407" s="95"/>
      <c r="I407" s="95"/>
      <c r="J407" s="95"/>
      <c r="K407" s="95"/>
      <c r="L407" s="90"/>
      <c r="M407" s="90"/>
      <c r="N407" s="90"/>
      <c r="O407" s="90"/>
      <c r="P407" s="54"/>
    </row>
    <row r="408" spans="1:16" s="23" customFormat="1" ht="15.75">
      <c r="A408" s="99"/>
      <c r="B408" s="99"/>
      <c r="C408" s="95"/>
      <c r="D408" s="95"/>
      <c r="E408" s="95"/>
      <c r="F408" s="95"/>
      <c r="G408" s="95"/>
      <c r="H408" s="95"/>
      <c r="I408" s="95"/>
      <c r="J408" s="95"/>
      <c r="K408" s="95"/>
      <c r="L408" s="90"/>
      <c r="M408" s="90"/>
      <c r="N408" s="90"/>
      <c r="O408" s="90"/>
      <c r="P408" s="54"/>
    </row>
    <row r="409" spans="1:16" s="23" customFormat="1" ht="15.75">
      <c r="A409" s="99"/>
      <c r="B409" s="99"/>
      <c r="C409" s="95"/>
      <c r="D409" s="95"/>
      <c r="E409" s="95"/>
      <c r="F409" s="95"/>
      <c r="G409" s="95"/>
      <c r="H409" s="95"/>
      <c r="I409" s="95"/>
      <c r="J409" s="95"/>
      <c r="K409" s="95"/>
      <c r="L409" s="90"/>
      <c r="M409" s="90"/>
      <c r="N409" s="90"/>
      <c r="O409" s="90"/>
      <c r="P409" s="54"/>
    </row>
    <row r="410" spans="1:16" s="23" customFormat="1" ht="15.75">
      <c r="A410" s="99"/>
      <c r="B410" s="99"/>
      <c r="C410" s="95"/>
      <c r="D410" s="95"/>
      <c r="E410" s="95"/>
      <c r="F410" s="95"/>
      <c r="G410" s="95"/>
      <c r="H410" s="95"/>
      <c r="I410" s="95"/>
      <c r="J410" s="95"/>
      <c r="K410" s="95"/>
      <c r="L410" s="90"/>
      <c r="M410" s="90"/>
      <c r="N410" s="90"/>
      <c r="O410" s="90"/>
      <c r="P410" s="54"/>
    </row>
    <row r="411" spans="1:16" s="23" customFormat="1" ht="15.75">
      <c r="A411" s="99"/>
      <c r="B411" s="99"/>
      <c r="C411" s="95"/>
      <c r="D411" s="95"/>
      <c r="E411" s="95"/>
      <c r="F411" s="95"/>
      <c r="G411" s="95"/>
      <c r="H411" s="95"/>
      <c r="I411" s="95"/>
      <c r="J411" s="95"/>
      <c r="K411" s="95"/>
      <c r="L411" s="90"/>
      <c r="M411" s="90"/>
      <c r="N411" s="90"/>
      <c r="O411" s="90"/>
      <c r="P411" s="54"/>
    </row>
    <row r="412" spans="1:16" s="23" customFormat="1" ht="15.75">
      <c r="A412" s="99"/>
      <c r="B412" s="99"/>
      <c r="C412" s="95"/>
      <c r="D412" s="95"/>
      <c r="E412" s="95"/>
      <c r="F412" s="95"/>
      <c r="G412" s="95"/>
      <c r="H412" s="95"/>
      <c r="I412" s="95"/>
      <c r="J412" s="95"/>
      <c r="K412" s="95"/>
      <c r="L412" s="90"/>
      <c r="M412" s="90"/>
      <c r="N412" s="90"/>
      <c r="O412" s="90"/>
      <c r="P412" s="54"/>
    </row>
    <row r="413" spans="1:16" s="23" customFormat="1" ht="15.75">
      <c r="A413" s="99"/>
      <c r="B413" s="99"/>
      <c r="C413" s="95"/>
      <c r="D413" s="95"/>
      <c r="E413" s="95"/>
      <c r="F413" s="95"/>
      <c r="G413" s="95"/>
      <c r="H413" s="95"/>
      <c r="I413" s="95"/>
      <c r="J413" s="95"/>
      <c r="K413" s="95"/>
      <c r="L413" s="90"/>
      <c r="M413" s="90"/>
      <c r="N413" s="90"/>
      <c r="O413" s="90"/>
      <c r="P413" s="54"/>
    </row>
    <row r="414" spans="1:16" s="23" customFormat="1" ht="15.75">
      <c r="A414" s="99"/>
      <c r="B414" s="99"/>
      <c r="C414" s="95"/>
      <c r="D414" s="95"/>
      <c r="E414" s="95"/>
      <c r="F414" s="95"/>
      <c r="G414" s="95"/>
      <c r="H414" s="95"/>
      <c r="I414" s="95"/>
      <c r="J414" s="95"/>
      <c r="K414" s="95"/>
      <c r="L414" s="90"/>
      <c r="M414" s="90"/>
      <c r="N414" s="90"/>
      <c r="O414" s="90"/>
      <c r="P414" s="54"/>
    </row>
    <row r="415" spans="1:16" s="23" customFormat="1" ht="15.75">
      <c r="A415" s="99"/>
      <c r="B415" s="99"/>
      <c r="C415" s="95"/>
      <c r="D415" s="95"/>
      <c r="E415" s="95"/>
      <c r="F415" s="95"/>
      <c r="G415" s="95"/>
      <c r="H415" s="95"/>
      <c r="I415" s="95"/>
      <c r="J415" s="95"/>
      <c r="K415" s="95"/>
      <c r="L415" s="90"/>
      <c r="M415" s="90"/>
      <c r="N415" s="90"/>
      <c r="O415" s="90"/>
      <c r="P415" s="54"/>
    </row>
    <row r="416" spans="1:16" s="23" customFormat="1" ht="15.75">
      <c r="A416" s="99"/>
      <c r="B416" s="99"/>
      <c r="C416" s="95"/>
      <c r="D416" s="95"/>
      <c r="E416" s="95"/>
      <c r="F416" s="95"/>
      <c r="G416" s="95"/>
      <c r="H416" s="95"/>
      <c r="I416" s="95"/>
      <c r="J416" s="95"/>
      <c r="K416" s="95"/>
      <c r="L416" s="90"/>
      <c r="M416" s="90"/>
      <c r="N416" s="90"/>
      <c r="O416" s="90"/>
      <c r="P416" s="54"/>
    </row>
    <row r="417" spans="1:16" s="23" customFormat="1" ht="15.75">
      <c r="A417" s="99"/>
      <c r="B417" s="99"/>
      <c r="C417" s="95"/>
      <c r="D417" s="95"/>
      <c r="E417" s="95"/>
      <c r="F417" s="95"/>
      <c r="G417" s="95"/>
      <c r="H417" s="95"/>
      <c r="I417" s="95"/>
      <c r="J417" s="95"/>
      <c r="K417" s="95"/>
      <c r="L417" s="90"/>
      <c r="M417" s="90"/>
      <c r="N417" s="90"/>
      <c r="O417" s="90"/>
      <c r="P417" s="54"/>
    </row>
    <row r="418" spans="1:16" s="23" customFormat="1" ht="15.75">
      <c r="A418" s="99"/>
      <c r="B418" s="99"/>
      <c r="C418" s="95"/>
      <c r="D418" s="95"/>
      <c r="E418" s="95"/>
      <c r="F418" s="95"/>
      <c r="G418" s="95"/>
      <c r="H418" s="95"/>
      <c r="I418" s="95"/>
      <c r="J418" s="95"/>
      <c r="K418" s="95"/>
      <c r="L418" s="90"/>
      <c r="M418" s="90"/>
      <c r="N418" s="90"/>
      <c r="O418" s="90"/>
      <c r="P418" s="54"/>
    </row>
    <row r="419" spans="1:16" s="23" customFormat="1" ht="15.75">
      <c r="A419" s="99"/>
      <c r="B419" s="99"/>
      <c r="C419" s="95"/>
      <c r="D419" s="95"/>
      <c r="E419" s="95"/>
      <c r="F419" s="95"/>
      <c r="G419" s="95"/>
      <c r="H419" s="95"/>
      <c r="I419" s="95"/>
      <c r="J419" s="95"/>
      <c r="K419" s="95"/>
      <c r="L419" s="90"/>
      <c r="M419" s="90"/>
      <c r="N419" s="90"/>
      <c r="O419" s="90"/>
      <c r="P419" s="54"/>
    </row>
    <row r="420" spans="1:16" s="23" customFormat="1" ht="15.75">
      <c r="A420" s="99"/>
      <c r="B420" s="99"/>
      <c r="C420" s="95"/>
      <c r="D420" s="95"/>
      <c r="E420" s="95"/>
      <c r="F420" s="95"/>
      <c r="G420" s="95"/>
      <c r="H420" s="95"/>
      <c r="I420" s="95"/>
      <c r="J420" s="95"/>
      <c r="K420" s="95"/>
      <c r="L420" s="90"/>
      <c r="M420" s="90"/>
      <c r="N420" s="90"/>
      <c r="O420" s="90"/>
      <c r="P420" s="54"/>
    </row>
    <row r="421" spans="1:16" s="23" customFormat="1" ht="15.75">
      <c r="A421" s="99"/>
      <c r="B421" s="99"/>
      <c r="C421" s="95"/>
      <c r="D421" s="95"/>
      <c r="E421" s="95"/>
      <c r="F421" s="95"/>
      <c r="G421" s="95"/>
      <c r="H421" s="95"/>
      <c r="I421" s="95"/>
      <c r="J421" s="95"/>
      <c r="K421" s="95"/>
      <c r="L421" s="90"/>
      <c r="M421" s="90"/>
      <c r="N421" s="90"/>
      <c r="O421" s="90"/>
      <c r="P421" s="54"/>
    </row>
    <row r="422" spans="1:16" s="23" customFormat="1" ht="15.75">
      <c r="A422" s="99"/>
      <c r="B422" s="99"/>
      <c r="C422" s="95"/>
      <c r="D422" s="95"/>
      <c r="E422" s="95"/>
      <c r="F422" s="95"/>
      <c r="G422" s="95"/>
      <c r="H422" s="95"/>
      <c r="I422" s="95"/>
      <c r="J422" s="95"/>
      <c r="K422" s="95"/>
      <c r="L422" s="90"/>
      <c r="M422" s="90"/>
      <c r="N422" s="90"/>
      <c r="O422" s="90"/>
      <c r="P422" s="54"/>
    </row>
    <row r="423" spans="1:16" s="23" customFormat="1" ht="15.75">
      <c r="A423" s="99"/>
      <c r="B423" s="99"/>
      <c r="C423" s="95"/>
      <c r="D423" s="95"/>
      <c r="E423" s="95"/>
      <c r="F423" s="95"/>
      <c r="G423" s="95"/>
      <c r="H423" s="95"/>
      <c r="I423" s="95"/>
      <c r="J423" s="95"/>
      <c r="K423" s="95"/>
      <c r="L423" s="90"/>
      <c r="M423" s="90"/>
      <c r="N423" s="90"/>
      <c r="O423" s="90"/>
      <c r="P423" s="54"/>
    </row>
    <row r="424" spans="1:16" s="23" customFormat="1" ht="15.75">
      <c r="A424" s="99"/>
      <c r="B424" s="99"/>
      <c r="C424" s="95"/>
      <c r="D424" s="95"/>
      <c r="E424" s="95"/>
      <c r="F424" s="95"/>
      <c r="G424" s="95"/>
      <c r="H424" s="95"/>
      <c r="I424" s="95"/>
      <c r="J424" s="95"/>
      <c r="K424" s="95"/>
      <c r="L424" s="90"/>
      <c r="M424" s="90"/>
      <c r="N424" s="90"/>
      <c r="O424" s="90"/>
      <c r="P424" s="54"/>
    </row>
    <row r="425" spans="1:16" s="23" customFormat="1" ht="15.75">
      <c r="A425" s="99"/>
      <c r="B425" s="99"/>
      <c r="C425" s="95"/>
      <c r="D425" s="95"/>
      <c r="E425" s="95"/>
      <c r="F425" s="95"/>
      <c r="G425" s="95"/>
      <c r="H425" s="95"/>
      <c r="I425" s="95"/>
      <c r="J425" s="95"/>
      <c r="K425" s="95"/>
      <c r="L425" s="90"/>
      <c r="M425" s="90"/>
      <c r="N425" s="90"/>
      <c r="O425" s="90"/>
      <c r="P425" s="54"/>
    </row>
    <row r="426" spans="1:16" s="23" customFormat="1" ht="15.75">
      <c r="A426" s="99"/>
      <c r="B426" s="99"/>
      <c r="C426" s="95"/>
      <c r="D426" s="95"/>
      <c r="E426" s="95"/>
      <c r="F426" s="95"/>
      <c r="G426" s="95"/>
      <c r="H426" s="95"/>
      <c r="I426" s="95"/>
      <c r="J426" s="95"/>
      <c r="K426" s="95"/>
      <c r="L426" s="90"/>
      <c r="M426" s="90"/>
      <c r="N426" s="90"/>
      <c r="O426" s="90"/>
      <c r="P426" s="54"/>
    </row>
    <row r="427" spans="1:16" s="23" customFormat="1" ht="15.75">
      <c r="A427" s="99"/>
      <c r="B427" s="99"/>
      <c r="C427" s="95"/>
      <c r="D427" s="95"/>
      <c r="E427" s="95"/>
      <c r="F427" s="95"/>
      <c r="G427" s="95"/>
      <c r="H427" s="95"/>
      <c r="I427" s="95"/>
      <c r="J427" s="95"/>
      <c r="K427" s="95"/>
      <c r="L427" s="90"/>
      <c r="M427" s="90"/>
      <c r="N427" s="90"/>
      <c r="O427" s="90"/>
      <c r="P427" s="54"/>
    </row>
    <row r="428" spans="1:16" s="23" customFormat="1" ht="15.75">
      <c r="A428" s="99"/>
      <c r="B428" s="99"/>
      <c r="C428" s="95"/>
      <c r="D428" s="95"/>
      <c r="E428" s="95"/>
      <c r="F428" s="95"/>
      <c r="G428" s="95"/>
      <c r="H428" s="95"/>
      <c r="I428" s="95"/>
      <c r="J428" s="95"/>
      <c r="K428" s="95"/>
      <c r="L428" s="90"/>
      <c r="M428" s="90"/>
      <c r="N428" s="90"/>
      <c r="O428" s="90"/>
      <c r="P428" s="54"/>
    </row>
    <row r="429" spans="1:16" s="23" customFormat="1" ht="15.75">
      <c r="A429" s="99"/>
      <c r="B429" s="99"/>
      <c r="C429" s="95"/>
      <c r="D429" s="95"/>
      <c r="E429" s="95"/>
      <c r="F429" s="95"/>
      <c r="G429" s="95"/>
      <c r="H429" s="95"/>
      <c r="I429" s="95"/>
      <c r="J429" s="95"/>
      <c r="K429" s="95"/>
      <c r="L429" s="90"/>
      <c r="M429" s="90"/>
      <c r="N429" s="90"/>
      <c r="O429" s="90"/>
      <c r="P429" s="54"/>
    </row>
    <row r="430" spans="1:16" s="23" customFormat="1" ht="15.75">
      <c r="A430" s="99"/>
      <c r="B430" s="99"/>
      <c r="C430" s="95"/>
      <c r="D430" s="95"/>
      <c r="E430" s="95"/>
      <c r="F430" s="95"/>
      <c r="G430" s="95"/>
      <c r="H430" s="95"/>
      <c r="I430" s="95"/>
      <c r="J430" s="95"/>
      <c r="K430" s="95"/>
      <c r="L430" s="90"/>
      <c r="M430" s="90"/>
      <c r="N430" s="90"/>
      <c r="O430" s="90"/>
      <c r="P430" s="54"/>
    </row>
    <row r="431" spans="1:16" s="23" customFormat="1" ht="15.75">
      <c r="A431" s="99"/>
      <c r="B431" s="99"/>
      <c r="C431" s="95"/>
      <c r="D431" s="95"/>
      <c r="E431" s="95"/>
      <c r="F431" s="95"/>
      <c r="G431" s="95"/>
      <c r="H431" s="95"/>
      <c r="I431" s="95"/>
      <c r="J431" s="95"/>
      <c r="K431" s="95"/>
      <c r="L431" s="90"/>
      <c r="M431" s="90"/>
      <c r="N431" s="90"/>
      <c r="O431" s="90"/>
      <c r="P431" s="54"/>
    </row>
    <row r="432" spans="1:16" s="23" customFormat="1" ht="15.75">
      <c r="A432" s="99"/>
      <c r="B432" s="99"/>
      <c r="C432" s="95"/>
      <c r="D432" s="95"/>
      <c r="E432" s="95"/>
      <c r="F432" s="95"/>
      <c r="G432" s="95"/>
      <c r="H432" s="95"/>
      <c r="I432" s="95"/>
      <c r="J432" s="95"/>
      <c r="K432" s="95"/>
      <c r="L432" s="90"/>
      <c r="M432" s="90"/>
      <c r="N432" s="90"/>
      <c r="O432" s="90"/>
      <c r="P432" s="54"/>
    </row>
    <row r="433" spans="1:16" s="23" customFormat="1" ht="15.75">
      <c r="A433" s="99"/>
      <c r="B433" s="99"/>
      <c r="C433" s="95"/>
      <c r="D433" s="95"/>
      <c r="E433" s="95"/>
      <c r="F433" s="95"/>
      <c r="G433" s="95"/>
      <c r="H433" s="95"/>
      <c r="I433" s="95"/>
      <c r="J433" s="95"/>
      <c r="K433" s="95"/>
      <c r="L433" s="90"/>
      <c r="M433" s="90"/>
      <c r="N433" s="90"/>
      <c r="O433" s="90"/>
      <c r="P433" s="54"/>
    </row>
    <row r="434" spans="1:16" s="23" customFormat="1" ht="15.75">
      <c r="A434" s="99"/>
      <c r="B434" s="99"/>
      <c r="C434" s="95"/>
      <c r="D434" s="95"/>
      <c r="E434" s="95"/>
      <c r="F434" s="95"/>
      <c r="G434" s="95"/>
      <c r="H434" s="95"/>
      <c r="I434" s="95"/>
      <c r="J434" s="95"/>
      <c r="K434" s="95"/>
      <c r="L434" s="90"/>
      <c r="M434" s="90"/>
      <c r="N434" s="90"/>
      <c r="O434" s="90"/>
      <c r="P434" s="54"/>
    </row>
    <row r="435" spans="1:16" s="23" customFormat="1" ht="15.75">
      <c r="A435" s="99"/>
      <c r="B435" s="99"/>
      <c r="C435" s="95"/>
      <c r="D435" s="95"/>
      <c r="E435" s="95"/>
      <c r="F435" s="95"/>
      <c r="G435" s="95"/>
      <c r="H435" s="95"/>
      <c r="I435" s="95"/>
      <c r="J435" s="95"/>
      <c r="K435" s="95"/>
      <c r="L435" s="90"/>
      <c r="M435" s="90"/>
      <c r="N435" s="90"/>
      <c r="O435" s="90"/>
      <c r="P435" s="54"/>
    </row>
    <row r="436" spans="1:16" s="23" customFormat="1" ht="15.75">
      <c r="A436" s="99"/>
      <c r="B436" s="99"/>
      <c r="C436" s="95"/>
      <c r="D436" s="95"/>
      <c r="E436" s="95"/>
      <c r="F436" s="95"/>
      <c r="G436" s="95"/>
      <c r="H436" s="95"/>
      <c r="I436" s="95"/>
      <c r="J436" s="95"/>
      <c r="K436" s="95"/>
      <c r="L436" s="90"/>
      <c r="M436" s="90"/>
      <c r="N436" s="90"/>
      <c r="O436" s="90"/>
      <c r="P436" s="54"/>
    </row>
    <row r="437" spans="1:16" s="23" customFormat="1" ht="15.75">
      <c r="A437" s="99"/>
      <c r="B437" s="99"/>
      <c r="C437" s="95"/>
      <c r="D437" s="95"/>
      <c r="E437" s="95"/>
      <c r="F437" s="95"/>
      <c r="G437" s="95"/>
      <c r="H437" s="95"/>
      <c r="I437" s="95"/>
      <c r="J437" s="95"/>
      <c r="K437" s="95"/>
      <c r="L437" s="90"/>
      <c r="M437" s="90"/>
      <c r="N437" s="90"/>
      <c r="O437" s="90"/>
      <c r="P437" s="54"/>
    </row>
    <row r="438" spans="1:16" s="23" customFormat="1" ht="15.75">
      <c r="A438" s="99"/>
      <c r="B438" s="99"/>
      <c r="C438" s="95"/>
      <c r="D438" s="95"/>
      <c r="E438" s="95"/>
      <c r="F438" s="95"/>
      <c r="G438" s="95"/>
      <c r="H438" s="95"/>
      <c r="I438" s="95"/>
      <c r="J438" s="95"/>
      <c r="K438" s="95"/>
      <c r="L438" s="90"/>
      <c r="M438" s="90"/>
      <c r="N438" s="90"/>
      <c r="O438" s="90"/>
      <c r="P438" s="54"/>
    </row>
    <row r="439" spans="1:16" s="23" customFormat="1" ht="15.75">
      <c r="A439" s="99"/>
      <c r="B439" s="99"/>
      <c r="C439" s="95"/>
      <c r="D439" s="95"/>
      <c r="E439" s="95"/>
      <c r="F439" s="95"/>
      <c r="G439" s="95"/>
      <c r="H439" s="95"/>
      <c r="I439" s="95"/>
      <c r="J439" s="95"/>
      <c r="K439" s="95"/>
      <c r="L439" s="90"/>
      <c r="M439" s="90"/>
      <c r="N439" s="90"/>
      <c r="O439" s="90"/>
      <c r="P439" s="54"/>
    </row>
    <row r="440" spans="1:16" s="23" customFormat="1" ht="15.75">
      <c r="A440" s="99"/>
      <c r="B440" s="99"/>
      <c r="C440" s="95"/>
      <c r="D440" s="95"/>
      <c r="E440" s="95"/>
      <c r="F440" s="95"/>
      <c r="G440" s="95"/>
      <c r="H440" s="95"/>
      <c r="I440" s="95"/>
      <c r="J440" s="95"/>
      <c r="K440" s="95"/>
      <c r="L440" s="90"/>
      <c r="M440" s="90"/>
      <c r="N440" s="90"/>
      <c r="O440" s="90"/>
      <c r="P440" s="54"/>
    </row>
    <row r="441" spans="1:16" s="23" customFormat="1" ht="15.75">
      <c r="A441" s="99"/>
      <c r="B441" s="99"/>
      <c r="C441" s="95"/>
      <c r="D441" s="95"/>
      <c r="E441" s="95"/>
      <c r="F441" s="95"/>
      <c r="G441" s="95"/>
      <c r="H441" s="95"/>
      <c r="I441" s="95"/>
      <c r="J441" s="95"/>
      <c r="K441" s="95"/>
      <c r="L441" s="90"/>
      <c r="M441" s="90"/>
      <c r="N441" s="90"/>
      <c r="O441" s="90"/>
      <c r="P441" s="54"/>
    </row>
    <row r="442" spans="1:16" s="23" customFormat="1" ht="15.75">
      <c r="A442" s="99"/>
      <c r="B442" s="99"/>
      <c r="C442" s="95"/>
      <c r="D442" s="95"/>
      <c r="E442" s="95"/>
      <c r="F442" s="95"/>
      <c r="G442" s="95"/>
      <c r="H442" s="95"/>
      <c r="I442" s="95"/>
      <c r="J442" s="95"/>
      <c r="K442" s="95"/>
      <c r="L442" s="90"/>
      <c r="M442" s="90"/>
      <c r="N442" s="90"/>
      <c r="O442" s="90"/>
      <c r="P442" s="54"/>
    </row>
    <row r="443" spans="1:16" s="23" customFormat="1" ht="15.75">
      <c r="A443" s="99"/>
      <c r="B443" s="99"/>
      <c r="C443" s="95"/>
      <c r="D443" s="95"/>
      <c r="E443" s="95"/>
      <c r="F443" s="95"/>
      <c r="G443" s="95"/>
      <c r="H443" s="95"/>
      <c r="I443" s="95"/>
      <c r="J443" s="95"/>
      <c r="K443" s="95"/>
      <c r="L443" s="90"/>
      <c r="M443" s="90"/>
      <c r="N443" s="90"/>
      <c r="O443" s="90"/>
      <c r="P443" s="54"/>
    </row>
    <row r="444" spans="1:16" s="23" customFormat="1" ht="15.75">
      <c r="A444" s="99"/>
      <c r="B444" s="99"/>
      <c r="C444" s="95"/>
      <c r="D444" s="95"/>
      <c r="E444" s="95"/>
      <c r="F444" s="95"/>
      <c r="G444" s="95"/>
      <c r="H444" s="95"/>
      <c r="I444" s="95"/>
      <c r="J444" s="95"/>
      <c r="K444" s="95"/>
      <c r="L444" s="90"/>
      <c r="M444" s="90"/>
      <c r="N444" s="90"/>
      <c r="O444" s="90"/>
      <c r="P444" s="54"/>
    </row>
    <row r="445" spans="1:16" s="23" customFormat="1" ht="15.75">
      <c r="A445" s="99"/>
      <c r="B445" s="99"/>
      <c r="C445" s="95"/>
      <c r="D445" s="95"/>
      <c r="E445" s="95"/>
      <c r="F445" s="95"/>
      <c r="G445" s="95"/>
      <c r="H445" s="95"/>
      <c r="I445" s="95"/>
      <c r="J445" s="95"/>
      <c r="K445" s="95"/>
      <c r="L445" s="90"/>
      <c r="M445" s="90"/>
      <c r="N445" s="90"/>
      <c r="O445" s="90"/>
      <c r="P445" s="54"/>
    </row>
    <row r="446" spans="1:16" s="23" customFormat="1" ht="15.75">
      <c r="A446" s="99"/>
      <c r="B446" s="99"/>
      <c r="C446" s="95"/>
      <c r="D446" s="95"/>
      <c r="E446" s="95"/>
      <c r="F446" s="95"/>
      <c r="G446" s="95"/>
      <c r="H446" s="95"/>
      <c r="I446" s="95"/>
      <c r="J446" s="95"/>
      <c r="K446" s="95"/>
      <c r="L446" s="90"/>
      <c r="M446" s="90"/>
      <c r="N446" s="90"/>
      <c r="O446" s="90"/>
      <c r="P446" s="54"/>
    </row>
    <row r="447" spans="1:16" s="23" customFormat="1" ht="15.75">
      <c r="A447" s="99"/>
      <c r="B447" s="99"/>
      <c r="C447" s="95"/>
      <c r="D447" s="95"/>
      <c r="E447" s="95"/>
      <c r="F447" s="95"/>
      <c r="G447" s="95"/>
      <c r="H447" s="95"/>
      <c r="I447" s="95"/>
      <c r="J447" s="95"/>
      <c r="K447" s="95"/>
      <c r="L447" s="90"/>
      <c r="M447" s="90"/>
      <c r="N447" s="90"/>
      <c r="O447" s="90"/>
      <c r="P447" s="54"/>
    </row>
    <row r="448" spans="1:16" s="23" customFormat="1" ht="15.75">
      <c r="A448" s="99"/>
      <c r="B448" s="99"/>
      <c r="C448" s="95"/>
      <c r="D448" s="95"/>
      <c r="E448" s="95"/>
      <c r="F448" s="95"/>
      <c r="G448" s="95"/>
      <c r="H448" s="95"/>
      <c r="I448" s="95"/>
      <c r="J448" s="95"/>
      <c r="K448" s="95"/>
      <c r="L448" s="90"/>
      <c r="M448" s="90"/>
      <c r="N448" s="90"/>
      <c r="O448" s="90"/>
      <c r="P448" s="54"/>
    </row>
    <row r="449" spans="1:16" s="23" customFormat="1" ht="15.75">
      <c r="A449" s="99"/>
      <c r="B449" s="99"/>
      <c r="C449" s="95"/>
      <c r="D449" s="95"/>
      <c r="E449" s="95"/>
      <c r="F449" s="95"/>
      <c r="G449" s="95"/>
      <c r="H449" s="95"/>
      <c r="I449" s="95"/>
      <c r="J449" s="95"/>
      <c r="K449" s="95"/>
      <c r="L449" s="90"/>
      <c r="M449" s="90"/>
      <c r="N449" s="90"/>
      <c r="O449" s="90"/>
      <c r="P449" s="54"/>
    </row>
    <row r="450" spans="1:16" s="23" customFormat="1" ht="15.75">
      <c r="A450" s="99"/>
      <c r="B450" s="99"/>
      <c r="C450" s="95"/>
      <c r="D450" s="95"/>
      <c r="E450" s="95"/>
      <c r="F450" s="95"/>
      <c r="G450" s="95"/>
      <c r="H450" s="95"/>
      <c r="I450" s="95"/>
      <c r="J450" s="95"/>
      <c r="K450" s="95"/>
      <c r="L450" s="90"/>
      <c r="M450" s="90"/>
      <c r="N450" s="90"/>
      <c r="O450" s="90"/>
      <c r="P450" s="54"/>
    </row>
    <row r="451" spans="1:16" s="23" customFormat="1" ht="15.75">
      <c r="A451" s="99"/>
      <c r="B451" s="99"/>
      <c r="C451" s="95"/>
      <c r="D451" s="95"/>
      <c r="E451" s="95"/>
      <c r="F451" s="95"/>
      <c r="G451" s="95"/>
      <c r="H451" s="95"/>
      <c r="I451" s="95"/>
      <c r="J451" s="95"/>
      <c r="K451" s="95"/>
      <c r="L451" s="90"/>
      <c r="M451" s="90"/>
      <c r="N451" s="90"/>
      <c r="O451" s="90"/>
      <c r="P451" s="54"/>
    </row>
    <row r="452" spans="1:16" s="23" customFormat="1" ht="15.75">
      <c r="A452" s="99"/>
      <c r="B452" s="99"/>
      <c r="C452" s="95"/>
      <c r="D452" s="95"/>
      <c r="E452" s="95"/>
      <c r="F452" s="95"/>
      <c r="G452" s="95"/>
      <c r="H452" s="95"/>
      <c r="I452" s="95"/>
      <c r="J452" s="95"/>
      <c r="K452" s="95"/>
      <c r="L452" s="90"/>
      <c r="M452" s="90"/>
      <c r="N452" s="90"/>
      <c r="O452" s="90"/>
      <c r="P452" s="54"/>
    </row>
    <row r="453" spans="1:16" s="23" customFormat="1" ht="15.75">
      <c r="A453" s="99"/>
      <c r="B453" s="99"/>
      <c r="C453" s="95"/>
      <c r="D453" s="95"/>
      <c r="E453" s="95"/>
      <c r="F453" s="95"/>
      <c r="G453" s="95"/>
      <c r="H453" s="95"/>
      <c r="I453" s="95"/>
      <c r="J453" s="95"/>
      <c r="K453" s="95"/>
      <c r="L453" s="90"/>
      <c r="M453" s="90"/>
      <c r="N453" s="90"/>
      <c r="O453" s="90"/>
      <c r="P453" s="54"/>
    </row>
    <row r="454" spans="1:16" s="23" customFormat="1" ht="15.75">
      <c r="A454" s="99"/>
      <c r="B454" s="99"/>
      <c r="C454" s="95"/>
      <c r="D454" s="95"/>
      <c r="E454" s="95"/>
      <c r="F454" s="95"/>
      <c r="G454" s="95"/>
      <c r="H454" s="95"/>
      <c r="I454" s="95"/>
      <c r="J454" s="95"/>
      <c r="K454" s="95"/>
      <c r="L454" s="90"/>
      <c r="M454" s="90"/>
      <c r="N454" s="90"/>
      <c r="O454" s="90"/>
      <c r="P454" s="54"/>
    </row>
    <row r="455" spans="1:16" s="23" customFormat="1" ht="15.75">
      <c r="A455" s="99"/>
      <c r="B455" s="99"/>
      <c r="C455" s="95"/>
      <c r="D455" s="95"/>
      <c r="E455" s="95"/>
      <c r="F455" s="95"/>
      <c r="G455" s="95"/>
      <c r="H455" s="95"/>
      <c r="I455" s="95"/>
      <c r="J455" s="95"/>
      <c r="K455" s="95"/>
      <c r="L455" s="90"/>
      <c r="M455" s="90"/>
      <c r="N455" s="90"/>
      <c r="O455" s="90"/>
      <c r="P455" s="54"/>
    </row>
    <row r="456" spans="1:16" s="23" customFormat="1" ht="15.75">
      <c r="A456" s="99"/>
      <c r="B456" s="99"/>
      <c r="C456" s="95"/>
      <c r="D456" s="95"/>
      <c r="E456" s="95"/>
      <c r="F456" s="95"/>
      <c r="G456" s="95"/>
      <c r="H456" s="95"/>
      <c r="I456" s="95"/>
      <c r="J456" s="95"/>
      <c r="K456" s="95"/>
      <c r="L456" s="90"/>
      <c r="M456" s="90"/>
      <c r="N456" s="90"/>
      <c r="O456" s="90"/>
      <c r="P456" s="54"/>
    </row>
    <row r="457" spans="1:16" s="23" customFormat="1" ht="15.75">
      <c r="A457" s="99"/>
      <c r="B457" s="99"/>
      <c r="C457" s="95"/>
      <c r="D457" s="95"/>
      <c r="E457" s="95"/>
      <c r="F457" s="95"/>
      <c r="G457" s="95"/>
      <c r="H457" s="95"/>
      <c r="I457" s="95"/>
      <c r="J457" s="95"/>
      <c r="K457" s="95"/>
      <c r="L457" s="90"/>
      <c r="M457" s="90"/>
      <c r="N457" s="90"/>
      <c r="O457" s="90"/>
      <c r="P457" s="54"/>
    </row>
    <row r="458" spans="1:16" s="23" customFormat="1" ht="15.75">
      <c r="A458" s="99"/>
      <c r="B458" s="99"/>
      <c r="C458" s="95"/>
      <c r="D458" s="95"/>
      <c r="E458" s="95"/>
      <c r="F458" s="95"/>
      <c r="G458" s="95"/>
      <c r="H458" s="95"/>
      <c r="I458" s="95"/>
      <c r="J458" s="95"/>
      <c r="K458" s="95"/>
      <c r="L458" s="90"/>
      <c r="M458" s="90"/>
      <c r="N458" s="90"/>
      <c r="O458" s="90"/>
      <c r="P458" s="54"/>
    </row>
    <row r="459" spans="1:16" s="23" customFormat="1" ht="15.75">
      <c r="A459" s="54"/>
      <c r="B459" s="54"/>
      <c r="C459" s="95"/>
      <c r="D459" s="95"/>
      <c r="E459" s="95"/>
      <c r="F459" s="95"/>
      <c r="G459" s="95"/>
      <c r="H459" s="95"/>
      <c r="I459" s="95"/>
      <c r="J459" s="95"/>
      <c r="K459" s="95"/>
      <c r="L459" s="90"/>
      <c r="M459" s="90"/>
      <c r="N459" s="90"/>
      <c r="O459" s="90"/>
      <c r="P459" s="54"/>
    </row>
    <row r="460" spans="1:16" s="23" customFormat="1" ht="15.75">
      <c r="A460" s="54"/>
      <c r="B460" s="54"/>
      <c r="C460" s="95"/>
      <c r="D460" s="95"/>
      <c r="E460" s="95"/>
      <c r="F460" s="95"/>
      <c r="G460" s="95"/>
      <c r="H460" s="95"/>
      <c r="I460" s="95"/>
      <c r="J460" s="95"/>
      <c r="K460" s="95"/>
      <c r="L460" s="90"/>
      <c r="M460" s="90"/>
      <c r="N460" s="90"/>
      <c r="O460" s="90"/>
      <c r="P460" s="54"/>
    </row>
    <row r="461" spans="1:16" s="23" customFormat="1" ht="15.75">
      <c r="A461" s="54"/>
      <c r="B461" s="54"/>
      <c r="C461" s="95"/>
      <c r="D461" s="95"/>
      <c r="E461" s="95"/>
      <c r="F461" s="95"/>
      <c r="G461" s="95"/>
      <c r="H461" s="95"/>
      <c r="I461" s="95"/>
      <c r="J461" s="95"/>
      <c r="K461" s="95"/>
      <c r="L461" s="90"/>
      <c r="M461" s="90"/>
      <c r="N461" s="90"/>
      <c r="O461" s="90"/>
      <c r="P461" s="54"/>
    </row>
    <row r="462" spans="1:16" s="23" customFormat="1" ht="15.75">
      <c r="A462" s="54"/>
      <c r="B462" s="54"/>
      <c r="C462" s="95"/>
      <c r="D462" s="95"/>
      <c r="E462" s="95"/>
      <c r="F462" s="95"/>
      <c r="G462" s="95"/>
      <c r="H462" s="95"/>
      <c r="I462" s="95"/>
      <c r="J462" s="95"/>
      <c r="K462" s="95"/>
      <c r="L462" s="90"/>
      <c r="M462" s="90"/>
      <c r="N462" s="90"/>
      <c r="O462" s="90"/>
      <c r="P462" s="54"/>
    </row>
    <row r="463" spans="1:16" s="23" customFormat="1" ht="15.75">
      <c r="A463" s="54"/>
      <c r="B463" s="54"/>
      <c r="C463" s="95"/>
      <c r="D463" s="95"/>
      <c r="E463" s="95"/>
      <c r="F463" s="95"/>
      <c r="G463" s="95"/>
      <c r="H463" s="95"/>
      <c r="I463" s="95"/>
      <c r="J463" s="95"/>
      <c r="K463" s="95"/>
      <c r="L463" s="90"/>
      <c r="M463" s="90"/>
      <c r="N463" s="90"/>
      <c r="O463" s="90"/>
      <c r="P463" s="54"/>
    </row>
    <row r="464" spans="1:16" s="23" customFormat="1" ht="15.75">
      <c r="A464" s="54"/>
      <c r="B464" s="54"/>
      <c r="C464" s="95"/>
      <c r="D464" s="95"/>
      <c r="E464" s="95"/>
      <c r="F464" s="95"/>
      <c r="G464" s="95"/>
      <c r="H464" s="95"/>
      <c r="I464" s="95"/>
      <c r="J464" s="95"/>
      <c r="K464" s="95"/>
      <c r="L464" s="90"/>
      <c r="M464" s="90"/>
      <c r="N464" s="90"/>
      <c r="O464" s="90"/>
      <c r="P464" s="54"/>
    </row>
    <row r="465" spans="3:11" ht="18.75"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3:11" ht="18.75"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3:11" ht="18.75"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3:11" ht="18.75"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3:11" ht="18.75"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3:11" ht="18.75"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3:11" ht="18.75"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3:11" ht="18.75"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3:11" ht="18.75"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3:11" ht="18.75"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3:11" ht="18.75"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3:11" ht="18.75"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3:11" ht="18.75"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3:11" ht="18.75"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3:11" ht="18.75"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3:11" ht="18.75"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3:11" ht="18.75"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3:11" ht="18.75"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3:11" ht="18.75"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3:11" ht="18.75"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3:11" ht="18.75"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3:11" ht="18.75"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3:11" ht="18.75"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3:11" ht="18.75"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3:11" ht="18.75"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3:11" ht="18.75"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3:11" ht="18.75"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3:11" ht="18.75"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3:11" ht="18.75"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3:11" ht="18.75"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3:11" ht="18.75"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3:11" ht="18.75"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3:11" ht="18.75"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3:11" ht="18.75"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3:11" ht="18.75"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3:11" ht="18.75"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3:11" ht="18.75"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3:11" ht="18.75"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3:11" ht="18.75"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3:11" ht="18.75"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3:11" ht="18.75"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3:11" ht="18.75"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3:11" ht="18.75"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3:11" ht="18.75"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3:11" ht="18.75"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3:11" ht="18.75"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3:11" ht="18.75"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3:11" ht="18.75"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3:11" ht="18.75"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3:11" ht="18.75"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3:11" ht="18.75"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3:11" ht="18.75"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3:11" ht="18.75"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3:11" ht="18.75"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3:11" ht="18.75"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3:11" ht="18.75"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3:11" ht="18.75"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3:11" ht="18.75"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3:11" ht="18.75"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3:11" ht="18.75"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3:11" ht="18.75"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3:11" ht="18.75"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3:11" ht="18.75"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3:11" ht="18.75"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3:11" ht="18.75"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3:11" ht="18.75"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3:11" ht="18.75"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3:11" ht="18.75"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3:11" ht="18.75"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3:11" ht="18.75"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3:11" ht="18.75"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3:11" ht="18.75"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3:11" ht="18.75"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3:11" ht="18.75"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3:11" ht="18.75"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3:11" ht="18.75"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3:11" ht="18.75"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3:11" ht="18.75"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3:11" ht="18.75"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3:11" ht="18.75"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3:11" ht="18.75"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3:11" ht="18.75"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3:11" ht="18.75"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3:11" ht="18.75"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3:11" ht="18.75"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3:11" ht="18.75"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3:11" ht="18.75"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3:11" ht="18.75"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3:11" ht="18.75"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3:11" ht="18.75"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3:11" ht="18.75"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3:11" ht="18.75"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3:11" ht="18.75"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3:11" ht="18.75"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3:11" ht="18.75"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3:11" ht="18.75"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3:11" ht="18.75"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3:11" ht="18.75"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3:11" ht="18.75"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3:11" ht="18.75"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3:11" ht="18.75">
      <c r="C565" s="102"/>
      <c r="D565" s="102"/>
      <c r="E565" s="102"/>
      <c r="F565" s="102"/>
      <c r="G565" s="102"/>
      <c r="H565" s="102"/>
      <c r="I565" s="102"/>
      <c r="J565" s="102"/>
      <c r="K565" s="102"/>
    </row>
    <row r="566" spans="3:11" ht="18.75">
      <c r="C566" s="102"/>
      <c r="D566" s="102"/>
      <c r="E566" s="102"/>
      <c r="F566" s="102"/>
      <c r="G566" s="102"/>
      <c r="H566" s="102"/>
      <c r="I566" s="102"/>
      <c r="J566" s="102"/>
      <c r="K566" s="102"/>
    </row>
    <row r="567" spans="3:11" ht="18.75">
      <c r="C567" s="102"/>
      <c r="D567" s="102"/>
      <c r="E567" s="102"/>
      <c r="F567" s="102"/>
      <c r="G567" s="102"/>
      <c r="H567" s="102"/>
      <c r="I567" s="102"/>
      <c r="J567" s="102"/>
      <c r="K567" s="102"/>
    </row>
    <row r="568" spans="3:11" ht="18.75">
      <c r="C568" s="102"/>
      <c r="D568" s="102"/>
      <c r="E568" s="102"/>
      <c r="F568" s="102"/>
      <c r="G568" s="102"/>
      <c r="H568" s="102"/>
      <c r="I568" s="102"/>
      <c r="J568" s="102"/>
      <c r="K568" s="102"/>
    </row>
    <row r="569" spans="3:11" ht="18.75">
      <c r="C569" s="102"/>
      <c r="D569" s="102"/>
      <c r="E569" s="102"/>
      <c r="F569" s="102"/>
      <c r="G569" s="102"/>
      <c r="H569" s="102"/>
      <c r="I569" s="102"/>
      <c r="J569" s="102"/>
      <c r="K569" s="102"/>
    </row>
  </sheetData>
  <sheetProtection/>
  <mergeCells count="175">
    <mergeCell ref="A108:B108"/>
    <mergeCell ref="A110:B110"/>
    <mergeCell ref="A120:B120"/>
    <mergeCell ref="A132:B132"/>
    <mergeCell ref="A115:B115"/>
    <mergeCell ref="A89:B89"/>
    <mergeCell ref="A90:B90"/>
    <mergeCell ref="A103:B103"/>
    <mergeCell ref="A112:B112"/>
    <mergeCell ref="A113:B113"/>
    <mergeCell ref="A107:B107"/>
    <mergeCell ref="A104:B104"/>
    <mergeCell ref="A102:B102"/>
    <mergeCell ref="A105:B105"/>
    <mergeCell ref="M147:O147"/>
    <mergeCell ref="M150:O150"/>
    <mergeCell ref="M146:O146"/>
    <mergeCell ref="M149:O149"/>
    <mergeCell ref="A80:B80"/>
    <mergeCell ref="A82:B82"/>
    <mergeCell ref="A96:B96"/>
    <mergeCell ref="A98:B98"/>
    <mergeCell ref="A97:B97"/>
    <mergeCell ref="A87:B87"/>
    <mergeCell ref="A88:B88"/>
    <mergeCell ref="A83:B83"/>
    <mergeCell ref="A84:B84"/>
    <mergeCell ref="A86:B86"/>
    <mergeCell ref="A81:B81"/>
    <mergeCell ref="A106:B106"/>
    <mergeCell ref="A118:B118"/>
    <mergeCell ref="A129:B129"/>
    <mergeCell ref="A99:B99"/>
    <mergeCell ref="A100:B100"/>
    <mergeCell ref="A101:B101"/>
    <mergeCell ref="A91:B91"/>
    <mergeCell ref="A85:B85"/>
    <mergeCell ref="A127:B127"/>
    <mergeCell ref="A92:B92"/>
    <mergeCell ref="A93:B93"/>
    <mergeCell ref="A94:B94"/>
    <mergeCell ref="A95:B95"/>
    <mergeCell ref="C129:H129"/>
    <mergeCell ref="C134:H134"/>
    <mergeCell ref="C138:H138"/>
    <mergeCell ref="A138:B138"/>
    <mergeCell ref="C137:H137"/>
    <mergeCell ref="A137:B137"/>
    <mergeCell ref="C136:H136"/>
    <mergeCell ref="C133:H133"/>
    <mergeCell ref="A130:B130"/>
    <mergeCell ref="A133:B133"/>
    <mergeCell ref="A79:B79"/>
    <mergeCell ref="A139:B139"/>
    <mergeCell ref="C141:H141"/>
    <mergeCell ref="C140:H140"/>
    <mergeCell ref="A135:B135"/>
    <mergeCell ref="C128:H128"/>
    <mergeCell ref="C130:H130"/>
    <mergeCell ref="C131:H131"/>
    <mergeCell ref="C132:H132"/>
    <mergeCell ref="C135:H135"/>
    <mergeCell ref="A128:B128"/>
    <mergeCell ref="A136:B136"/>
    <mergeCell ref="A131:B131"/>
    <mergeCell ref="A116:B116"/>
    <mergeCell ref="A121:B121"/>
    <mergeCell ref="A124:B124"/>
    <mergeCell ref="A125:B125"/>
    <mergeCell ref="A122:B122"/>
    <mergeCell ref="A134:B134"/>
    <mergeCell ref="A141:B141"/>
    <mergeCell ref="A140:B140"/>
    <mergeCell ref="A109:B109"/>
    <mergeCell ref="A123:B123"/>
    <mergeCell ref="A119:B119"/>
    <mergeCell ref="A111:B111"/>
    <mergeCell ref="A126:B126"/>
    <mergeCell ref="A114:B114"/>
    <mergeCell ref="A117:B117"/>
    <mergeCell ref="A152:C152"/>
    <mergeCell ref="I152:K152"/>
    <mergeCell ref="D152:E152"/>
    <mergeCell ref="A149:C149"/>
    <mergeCell ref="D153:F153"/>
    <mergeCell ref="H153:J153"/>
    <mergeCell ref="C139:H139"/>
    <mergeCell ref="C142:H142"/>
    <mergeCell ref="G150:L150"/>
    <mergeCell ref="C143:H143"/>
    <mergeCell ref="A146:C146"/>
    <mergeCell ref="A142:B142"/>
    <mergeCell ref="A143:B143"/>
    <mergeCell ref="G147:L147"/>
    <mergeCell ref="A53:B53"/>
    <mergeCell ref="A55:B55"/>
    <mergeCell ref="A76:B76"/>
    <mergeCell ref="A72:B72"/>
    <mergeCell ref="A69:B69"/>
    <mergeCell ref="A73:B73"/>
    <mergeCell ref="A56:B56"/>
    <mergeCell ref="A71:B71"/>
    <mergeCell ref="A70:B70"/>
    <mergeCell ref="A62:B62"/>
    <mergeCell ref="A65:B65"/>
    <mergeCell ref="A77:B77"/>
    <mergeCell ref="A74:B74"/>
    <mergeCell ref="A67:B67"/>
    <mergeCell ref="A78:B78"/>
    <mergeCell ref="A75:B75"/>
    <mergeCell ref="A52:B52"/>
    <mergeCell ref="A54:B54"/>
    <mergeCell ref="A68:B68"/>
    <mergeCell ref="A66:B66"/>
    <mergeCell ref="A57:B57"/>
    <mergeCell ref="A60:B60"/>
    <mergeCell ref="A63:B63"/>
    <mergeCell ref="A64:B64"/>
    <mergeCell ref="A42:B42"/>
    <mergeCell ref="A43:B43"/>
    <mergeCell ref="A33:B33"/>
    <mergeCell ref="A37:B37"/>
    <mergeCell ref="A58:B58"/>
    <mergeCell ref="A59:B59"/>
    <mergeCell ref="A21:B21"/>
    <mergeCell ref="A39:B39"/>
    <mergeCell ref="A35:B35"/>
    <mergeCell ref="A31:B31"/>
    <mergeCell ref="A29:B29"/>
    <mergeCell ref="A48:B48"/>
    <mergeCell ref="A40:B40"/>
    <mergeCell ref="A41:B41"/>
    <mergeCell ref="A38:B38"/>
    <mergeCell ref="A30:B30"/>
    <mergeCell ref="A36:B36"/>
    <mergeCell ref="A34:B34"/>
    <mergeCell ref="A32:B32"/>
    <mergeCell ref="A28:B28"/>
    <mergeCell ref="A17:B17"/>
    <mergeCell ref="A18:B18"/>
    <mergeCell ref="A22:B22"/>
    <mergeCell ref="A27:B27"/>
    <mergeCell ref="A16:B16"/>
    <mergeCell ref="A26:B26"/>
    <mergeCell ref="A23:B23"/>
    <mergeCell ref="A24:B24"/>
    <mergeCell ref="A25:B25"/>
    <mergeCell ref="A13:B13"/>
    <mergeCell ref="A15:B15"/>
    <mergeCell ref="A61:B61"/>
    <mergeCell ref="A47:B47"/>
    <mergeCell ref="A51:B51"/>
    <mergeCell ref="A49:B49"/>
    <mergeCell ref="A50:B50"/>
    <mergeCell ref="A46:B46"/>
    <mergeCell ref="A45:B45"/>
    <mergeCell ref="A44:B44"/>
    <mergeCell ref="A6:Q6"/>
    <mergeCell ref="L11:L12"/>
    <mergeCell ref="I11:I12"/>
    <mergeCell ref="A11:B12"/>
    <mergeCell ref="C11:H12"/>
    <mergeCell ref="P11:P12"/>
    <mergeCell ref="C7:O7"/>
    <mergeCell ref="K11:K12"/>
    <mergeCell ref="N2:Q2"/>
    <mergeCell ref="A19:B19"/>
    <mergeCell ref="A20:B20"/>
    <mergeCell ref="A14:B14"/>
    <mergeCell ref="J11:J12"/>
    <mergeCell ref="C8:O8"/>
    <mergeCell ref="E9:N9"/>
    <mergeCell ref="M11:O11"/>
    <mergeCell ref="J2:M2"/>
    <mergeCell ref="Q11:Q12"/>
  </mergeCells>
  <printOptions/>
  <pageMargins left="0.7874015748031497" right="0" top="0.15748031496062992" bottom="0.1968503937007874" header="0.15748031496062992" footer="0.1574803149606299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40">
      <selection activeCell="A1" sqref="A1:C84"/>
    </sheetView>
  </sheetViews>
  <sheetFormatPr defaultColWidth="9.140625" defaultRowHeight="15"/>
  <cols>
    <col min="1" max="1" width="38.7109375" style="0" customWidth="1"/>
    <col min="2" max="2" width="17.28125" style="217" customWidth="1"/>
    <col min="3" max="3" width="37.57421875" style="218" customWidth="1"/>
    <col min="4" max="4" width="13.28125" style="217" customWidth="1"/>
    <col min="5" max="5" width="15.57421875" style="217" customWidth="1"/>
    <col min="9" max="9" width="10.7109375" style="0" customWidth="1"/>
  </cols>
  <sheetData>
    <row r="1" spans="1:3" ht="21">
      <c r="A1" s="424" t="s">
        <v>407</v>
      </c>
      <c r="B1" s="424"/>
      <c r="C1" s="424"/>
    </row>
    <row r="2" spans="1:3" ht="15">
      <c r="A2" s="425" t="s">
        <v>408</v>
      </c>
      <c r="B2" s="425"/>
      <c r="C2" s="425"/>
    </row>
    <row r="3" spans="1:3" ht="15">
      <c r="A3" s="426" t="s">
        <v>409</v>
      </c>
      <c r="B3" s="426"/>
      <c r="C3" s="426"/>
    </row>
    <row r="4" spans="1:3" ht="15">
      <c r="A4" s="196"/>
      <c r="B4" s="197"/>
      <c r="C4" s="196"/>
    </row>
    <row r="5" spans="2:3" ht="15">
      <c r="B5" s="427" t="s">
        <v>7</v>
      </c>
      <c r="C5" s="427"/>
    </row>
    <row r="6" spans="1:3" ht="15">
      <c r="A6" s="198" t="s">
        <v>250</v>
      </c>
      <c r="B6" s="199" t="s">
        <v>187</v>
      </c>
      <c r="C6" s="198" t="s">
        <v>410</v>
      </c>
    </row>
    <row r="7" spans="1:5" s="220" customFormat="1" ht="15">
      <c r="A7" s="200" t="s">
        <v>384</v>
      </c>
      <c r="B7" s="201"/>
      <c r="C7" s="202"/>
      <c r="D7" s="219"/>
      <c r="E7" s="219"/>
    </row>
    <row r="8" spans="1:5" ht="15">
      <c r="A8" s="35">
        <v>211</v>
      </c>
      <c r="B8" s="224">
        <f>21900000-200000</f>
        <v>21700000</v>
      </c>
      <c r="C8" s="35" t="s">
        <v>469</v>
      </c>
      <c r="E8" s="223">
        <f>B8/12</f>
        <v>1808333.3333333333</v>
      </c>
    </row>
    <row r="9" spans="1:5" ht="15">
      <c r="A9" s="35">
        <v>266</v>
      </c>
      <c r="B9" s="203">
        <v>100000</v>
      </c>
      <c r="C9" s="35" t="s">
        <v>451</v>
      </c>
      <c r="E9" s="223">
        <f>B9/B8</f>
        <v>0.004608294930875576</v>
      </c>
    </row>
    <row r="10" spans="1:3" ht="15">
      <c r="A10" s="35">
        <v>266</v>
      </c>
      <c r="B10" s="203">
        <v>1200</v>
      </c>
      <c r="C10" s="35" t="s">
        <v>450</v>
      </c>
    </row>
    <row r="11" spans="1:5" ht="15">
      <c r="A11" s="35">
        <v>213</v>
      </c>
      <c r="B11" s="203">
        <f>6568600-35100</f>
        <v>6533500</v>
      </c>
      <c r="C11" s="35" t="s">
        <v>463</v>
      </c>
      <c r="E11" s="223">
        <f>B11/12</f>
        <v>544458.3333333334</v>
      </c>
    </row>
    <row r="12" spans="1:3" ht="15">
      <c r="A12" s="35">
        <v>221</v>
      </c>
      <c r="B12" s="203">
        <f>B13</f>
        <v>82000</v>
      </c>
      <c r="C12" s="35"/>
    </row>
    <row r="13" spans="1:5" ht="15">
      <c r="A13" s="35" t="s">
        <v>411</v>
      </c>
      <c r="B13" s="203">
        <v>82000</v>
      </c>
      <c r="C13" s="35" t="s">
        <v>412</v>
      </c>
      <c r="E13" s="223">
        <f>B13/12</f>
        <v>6833.333333333333</v>
      </c>
    </row>
    <row r="14" spans="1:3" ht="15">
      <c r="A14" s="35">
        <v>225</v>
      </c>
      <c r="B14" s="203">
        <f>B15</f>
        <v>100000</v>
      </c>
      <c r="C14" s="35"/>
    </row>
    <row r="15" spans="1:5" ht="15">
      <c r="A15" s="35" t="s">
        <v>413</v>
      </c>
      <c r="B15" s="203">
        <v>100000</v>
      </c>
      <c r="C15" s="35" t="s">
        <v>452</v>
      </c>
      <c r="E15" s="223">
        <f>B15/3</f>
        <v>33333.333333333336</v>
      </c>
    </row>
    <row r="16" spans="1:3" ht="15">
      <c r="A16" s="35">
        <v>226</v>
      </c>
      <c r="B16" s="203">
        <f>SUM(B17:B19)</f>
        <v>150000</v>
      </c>
      <c r="C16" s="35"/>
    </row>
    <row r="17" spans="1:3" ht="30">
      <c r="A17" s="208" t="s">
        <v>454</v>
      </c>
      <c r="B17" s="203">
        <v>50000</v>
      </c>
      <c r="C17" s="35" t="s">
        <v>455</v>
      </c>
    </row>
    <row r="18" spans="1:3" ht="15">
      <c r="A18" s="35" t="s">
        <v>453</v>
      </c>
      <c r="B18" s="203">
        <f>100000-45600</f>
        <v>54400</v>
      </c>
      <c r="C18" s="35" t="s">
        <v>455</v>
      </c>
    </row>
    <row r="19" spans="1:3" ht="15">
      <c r="A19" s="35" t="s">
        <v>464</v>
      </c>
      <c r="B19" s="203">
        <v>45600</v>
      </c>
      <c r="C19" s="35" t="s">
        <v>465</v>
      </c>
    </row>
    <row r="20" spans="1:5" s="222" customFormat="1" ht="18.75">
      <c r="A20" s="35">
        <v>310</v>
      </c>
      <c r="B20" s="203">
        <f>B21</f>
        <v>800000</v>
      </c>
      <c r="C20" s="35"/>
      <c r="D20" s="221"/>
      <c r="E20" s="221"/>
    </row>
    <row r="21" spans="1:3" ht="15">
      <c r="A21" s="35" t="s">
        <v>415</v>
      </c>
      <c r="B21" s="224">
        <f>600000+200000</f>
        <v>800000</v>
      </c>
      <c r="C21" s="35" t="s">
        <v>455</v>
      </c>
    </row>
    <row r="22" spans="1:3" ht="15">
      <c r="A22" s="35">
        <v>349</v>
      </c>
      <c r="B22" s="203">
        <f>B23+B24</f>
        <v>150000</v>
      </c>
      <c r="C22" s="35"/>
    </row>
    <row r="23" spans="1:3" ht="15">
      <c r="A23" s="35" t="s">
        <v>416</v>
      </c>
      <c r="B23" s="203">
        <v>130000</v>
      </c>
      <c r="C23" s="35" t="s">
        <v>455</v>
      </c>
    </row>
    <row r="24" spans="1:3" ht="15">
      <c r="A24" s="35" t="s">
        <v>414</v>
      </c>
      <c r="B24" s="203">
        <v>20000</v>
      </c>
      <c r="C24" s="35" t="s">
        <v>455</v>
      </c>
    </row>
    <row r="25" spans="1:5" ht="15">
      <c r="A25" s="35">
        <v>211</v>
      </c>
      <c r="B25" s="203">
        <v>28000</v>
      </c>
      <c r="C25" s="35" t="s">
        <v>462</v>
      </c>
      <c r="E25" s="223">
        <f>B25/12</f>
        <v>2333.3333333333335</v>
      </c>
    </row>
    <row r="26" spans="1:5" ht="15">
      <c r="A26" s="35">
        <v>213</v>
      </c>
      <c r="B26" s="203">
        <v>7100</v>
      </c>
      <c r="C26" s="35" t="s">
        <v>461</v>
      </c>
      <c r="E26" s="223">
        <f>B26/12</f>
        <v>591.6666666666666</v>
      </c>
    </row>
    <row r="27" spans="1:10" s="218" customFormat="1" ht="15">
      <c r="A27" s="204" t="s">
        <v>417</v>
      </c>
      <c r="B27" s="205">
        <f>B8+B10+B11+B12+B14+B16+B20+B22+B9+B25+B26</f>
        <v>29651800</v>
      </c>
      <c r="C27" s="204"/>
      <c r="D27" s="217"/>
      <c r="E27" s="217"/>
      <c r="F27"/>
      <c r="G27"/>
      <c r="H27"/>
      <c r="I27"/>
      <c r="J27"/>
    </row>
    <row r="28" spans="1:3" ht="15">
      <c r="A28" s="206" t="s">
        <v>385</v>
      </c>
      <c r="B28" s="203"/>
      <c r="C28" s="35"/>
    </row>
    <row r="29" spans="1:5" ht="15">
      <c r="A29" s="206">
        <v>211</v>
      </c>
      <c r="B29" s="207">
        <v>750000</v>
      </c>
      <c r="C29" s="206" t="s">
        <v>456</v>
      </c>
      <c r="E29" s="223">
        <f>B29/12</f>
        <v>62500</v>
      </c>
    </row>
    <row r="30" spans="1:3" ht="15">
      <c r="A30" s="206">
        <v>212</v>
      </c>
      <c r="B30" s="207"/>
      <c r="C30" s="206"/>
    </row>
    <row r="31" spans="1:5" ht="15">
      <c r="A31" s="206">
        <v>213</v>
      </c>
      <c r="B31" s="207">
        <v>226500</v>
      </c>
      <c r="C31" s="206" t="s">
        <v>457</v>
      </c>
      <c r="E31" s="223">
        <f>B31/12</f>
        <v>18875</v>
      </c>
    </row>
    <row r="32" spans="1:3" ht="15" hidden="1">
      <c r="A32" s="206"/>
      <c r="B32" s="207"/>
      <c r="C32" s="206"/>
    </row>
    <row r="33" spans="1:3" ht="15">
      <c r="A33" s="206">
        <v>223</v>
      </c>
      <c r="B33" s="207">
        <v>2092400</v>
      </c>
      <c r="C33" s="35"/>
    </row>
    <row r="34" spans="1:3" ht="15">
      <c r="A34" s="35" t="s">
        <v>466</v>
      </c>
      <c r="B34" s="203">
        <v>1251900</v>
      </c>
      <c r="C34" s="35" t="s">
        <v>458</v>
      </c>
    </row>
    <row r="35" spans="1:3" ht="15">
      <c r="A35" s="35" t="s">
        <v>467</v>
      </c>
      <c r="B35" s="203">
        <v>693800</v>
      </c>
      <c r="C35" s="35" t="s">
        <v>458</v>
      </c>
    </row>
    <row r="36" spans="1:3" ht="15">
      <c r="A36" s="35" t="s">
        <v>468</v>
      </c>
      <c r="B36" s="203">
        <v>146700</v>
      </c>
      <c r="C36" s="35" t="s">
        <v>458</v>
      </c>
    </row>
    <row r="37" spans="1:5" ht="15">
      <c r="A37" s="206">
        <v>225</v>
      </c>
      <c r="B37" s="207">
        <f>SUM(B38:B51)</f>
        <v>549248</v>
      </c>
      <c r="C37" s="206"/>
      <c r="E37" s="217">
        <f>B37-489748</f>
        <v>59500</v>
      </c>
    </row>
    <row r="38" spans="1:3" ht="30">
      <c r="A38" s="208" t="s">
        <v>418</v>
      </c>
      <c r="B38" s="203">
        <v>30000</v>
      </c>
      <c r="C38" s="35" t="s">
        <v>419</v>
      </c>
    </row>
    <row r="39" spans="1:5" ht="15">
      <c r="A39" s="35" t="s">
        <v>420</v>
      </c>
      <c r="B39" s="203">
        <f>40771.44+15000</f>
        <v>55771.44</v>
      </c>
      <c r="C39" s="35" t="s">
        <v>459</v>
      </c>
      <c r="E39" s="223">
        <f>B39/12</f>
        <v>4647.62</v>
      </c>
    </row>
    <row r="40" spans="1:3" ht="15">
      <c r="A40" s="35" t="s">
        <v>421</v>
      </c>
      <c r="B40" s="203">
        <v>15400</v>
      </c>
      <c r="C40" s="35" t="s">
        <v>422</v>
      </c>
    </row>
    <row r="41" spans="1:3" ht="15">
      <c r="A41" s="35" t="s">
        <v>423</v>
      </c>
      <c r="B41" s="203">
        <v>19595.52</v>
      </c>
      <c r="C41" s="35" t="s">
        <v>424</v>
      </c>
    </row>
    <row r="42" spans="1:3" ht="15">
      <c r="A42" s="35" t="s">
        <v>425</v>
      </c>
      <c r="B42" s="203">
        <f>43052+448</f>
        <v>43500</v>
      </c>
      <c r="C42" s="35" t="s">
        <v>455</v>
      </c>
    </row>
    <row r="43" spans="1:3" ht="15">
      <c r="A43" s="35" t="s">
        <v>426</v>
      </c>
      <c r="B43" s="203">
        <f>6500+12333.04-3600</f>
        <v>15233.04</v>
      </c>
      <c r="C43" s="35" t="s">
        <v>455</v>
      </c>
    </row>
    <row r="44" spans="1:3" ht="15">
      <c r="A44" s="35" t="s">
        <v>427</v>
      </c>
      <c r="B44" s="203">
        <v>100000</v>
      </c>
      <c r="C44" s="35" t="s">
        <v>455</v>
      </c>
    </row>
    <row r="45" spans="1:3" ht="15">
      <c r="A45" s="35" t="s">
        <v>471</v>
      </c>
      <c r="B45" s="203">
        <v>50000</v>
      </c>
      <c r="C45" s="35" t="s">
        <v>472</v>
      </c>
    </row>
    <row r="46" spans="1:3" ht="15" hidden="1">
      <c r="A46" s="35"/>
      <c r="B46" s="203"/>
      <c r="C46" s="35"/>
    </row>
    <row r="47" spans="1:3" ht="15" hidden="1">
      <c r="A47" s="35"/>
      <c r="B47" s="203"/>
      <c r="C47" s="35"/>
    </row>
    <row r="48" spans="1:3" ht="15">
      <c r="A48" s="35" t="s">
        <v>428</v>
      </c>
      <c r="B48" s="203">
        <v>60000</v>
      </c>
      <c r="C48" s="35" t="s">
        <v>429</v>
      </c>
    </row>
    <row r="49" spans="1:3" ht="15">
      <c r="A49" s="35" t="s">
        <v>430</v>
      </c>
      <c r="B49" s="203">
        <v>44748</v>
      </c>
      <c r="C49" s="35" t="s">
        <v>431</v>
      </c>
    </row>
    <row r="50" spans="1:3" ht="15">
      <c r="A50" s="35" t="s">
        <v>432</v>
      </c>
      <c r="B50" s="203">
        <v>15000</v>
      </c>
      <c r="C50" s="35" t="s">
        <v>433</v>
      </c>
    </row>
    <row r="51" spans="1:4" ht="15">
      <c r="A51" s="35" t="s">
        <v>473</v>
      </c>
      <c r="B51" s="203">
        <v>100000</v>
      </c>
      <c r="C51" s="35" t="s">
        <v>455</v>
      </c>
      <c r="D51" s="217">
        <f>B51-100000</f>
        <v>0</v>
      </c>
    </row>
    <row r="52" spans="1:3" ht="15">
      <c r="A52" s="206">
        <v>226</v>
      </c>
      <c r="B52" s="207">
        <f>SUM(B53:B65)</f>
        <v>1819252</v>
      </c>
      <c r="C52" s="206"/>
    </row>
    <row r="53" spans="1:3" ht="15">
      <c r="A53" s="35" t="s">
        <v>434</v>
      </c>
      <c r="B53" s="203">
        <f>24000+12000+5600+40.2+30000-50000</f>
        <v>21640.199999999997</v>
      </c>
      <c r="C53" s="35" t="s">
        <v>455</v>
      </c>
    </row>
    <row r="54" spans="1:3" ht="15">
      <c r="A54" s="35" t="s">
        <v>435</v>
      </c>
      <c r="B54" s="203">
        <v>20000</v>
      </c>
      <c r="C54" s="35" t="s">
        <v>455</v>
      </c>
    </row>
    <row r="55" spans="1:3" ht="15">
      <c r="A55" s="35" t="s">
        <v>436</v>
      </c>
      <c r="B55" s="203">
        <f>52000+10000-45848+32500-9500</f>
        <v>39152</v>
      </c>
      <c r="C55" s="35" t="s">
        <v>455</v>
      </c>
    </row>
    <row r="56" spans="1:3" ht="15">
      <c r="A56" s="35"/>
      <c r="B56" s="203"/>
      <c r="C56" s="35"/>
    </row>
    <row r="57" spans="1:3" ht="15">
      <c r="A57" s="35" t="s">
        <v>470</v>
      </c>
      <c r="B57" s="203">
        <v>19900</v>
      </c>
      <c r="C57" s="35" t="s">
        <v>455</v>
      </c>
    </row>
    <row r="58" spans="1:3" ht="15">
      <c r="A58" s="35" t="s">
        <v>438</v>
      </c>
      <c r="B58" s="203">
        <v>1544800</v>
      </c>
      <c r="C58" s="35" t="s">
        <v>455</v>
      </c>
    </row>
    <row r="59" spans="1:3" ht="15" hidden="1">
      <c r="A59" s="35"/>
      <c r="B59" s="203"/>
      <c r="C59" s="35"/>
    </row>
    <row r="60" spans="1:3" ht="15" hidden="1">
      <c r="A60" s="35"/>
      <c r="B60" s="203"/>
      <c r="C60" s="35"/>
    </row>
    <row r="61" spans="1:3" ht="15">
      <c r="A61" s="35" t="s">
        <v>439</v>
      </c>
      <c r="B61" s="203">
        <v>79759.8</v>
      </c>
      <c r="C61" s="35" t="s">
        <v>440</v>
      </c>
    </row>
    <row r="62" spans="1:3" ht="15" hidden="1">
      <c r="A62" s="208"/>
      <c r="B62" s="203"/>
      <c r="C62" s="35"/>
    </row>
    <row r="63" spans="1:3" ht="30">
      <c r="A63" s="208" t="s">
        <v>441</v>
      </c>
      <c r="B63" s="203">
        <f>15600+5000</f>
        <v>20600</v>
      </c>
      <c r="C63" s="35" t="s">
        <v>442</v>
      </c>
    </row>
    <row r="64" spans="1:3" ht="15">
      <c r="A64" s="35" t="s">
        <v>437</v>
      </c>
      <c r="B64" s="203">
        <v>73400</v>
      </c>
      <c r="C64" s="35" t="s">
        <v>455</v>
      </c>
    </row>
    <row r="65" spans="1:3" ht="15" hidden="1">
      <c r="A65" s="35"/>
      <c r="B65" s="203"/>
      <c r="C65" s="35"/>
    </row>
    <row r="66" spans="1:3" ht="15">
      <c r="A66" s="206">
        <v>290</v>
      </c>
      <c r="B66" s="207">
        <v>555000</v>
      </c>
      <c r="C66" s="206"/>
    </row>
    <row r="67" spans="1:3" ht="15">
      <c r="A67" s="206">
        <v>310</v>
      </c>
      <c r="B67" s="207">
        <f>B68+B69</f>
        <v>200000</v>
      </c>
      <c r="C67" s="206"/>
    </row>
    <row r="68" spans="1:3" ht="15">
      <c r="A68" s="35" t="s">
        <v>443</v>
      </c>
      <c r="B68" s="203">
        <v>100000</v>
      </c>
      <c r="C68" s="35" t="s">
        <v>444</v>
      </c>
    </row>
    <row r="69" spans="1:3" ht="15">
      <c r="A69" s="35" t="s">
        <v>460</v>
      </c>
      <c r="B69" s="203">
        <v>100000</v>
      </c>
      <c r="C69" s="35" t="s">
        <v>455</v>
      </c>
    </row>
    <row r="70" spans="1:3" ht="15" hidden="1">
      <c r="A70" s="35"/>
      <c r="B70" s="203"/>
      <c r="C70" s="35"/>
    </row>
    <row r="71" spans="1:3" ht="15" hidden="1">
      <c r="A71" s="35"/>
      <c r="B71" s="203"/>
      <c r="C71" s="35"/>
    </row>
    <row r="72" spans="1:3" ht="15" hidden="1">
      <c r="A72" s="35"/>
      <c r="B72" s="203"/>
      <c r="C72" s="35"/>
    </row>
    <row r="73" spans="1:3" ht="15">
      <c r="A73" s="206">
        <v>349</v>
      </c>
      <c r="B73" s="207">
        <f>B74</f>
        <v>200000</v>
      </c>
      <c r="C73" s="206"/>
    </row>
    <row r="74" spans="1:3" ht="15">
      <c r="A74" s="35" t="s">
        <v>445</v>
      </c>
      <c r="B74" s="203">
        <v>200000</v>
      </c>
      <c r="C74" s="35" t="s">
        <v>455</v>
      </c>
    </row>
    <row r="75" spans="1:3" ht="15" hidden="1">
      <c r="A75" s="35"/>
      <c r="B75" s="203"/>
      <c r="C75" s="35"/>
    </row>
    <row r="76" spans="1:3" ht="15" hidden="1">
      <c r="A76" s="35"/>
      <c r="B76" s="203"/>
      <c r="C76" s="35"/>
    </row>
    <row r="77" spans="1:3" ht="15">
      <c r="A77" s="209" t="s">
        <v>446</v>
      </c>
      <c r="B77" s="210">
        <f>B73+B67+B52+B37+B32+B31+B29+B66+B33+B62</f>
        <v>6392400</v>
      </c>
      <c r="C77" s="211"/>
    </row>
    <row r="78" spans="1:3" ht="15">
      <c r="A78" s="212" t="s">
        <v>447</v>
      </c>
      <c r="B78" s="213">
        <f>B27+B77</f>
        <v>36044200</v>
      </c>
      <c r="C78" s="212"/>
    </row>
    <row r="79" spans="1:3" ht="18.75">
      <c r="A79" s="214" t="s">
        <v>448</v>
      </c>
      <c r="B79" s="215"/>
      <c r="C79" s="216"/>
    </row>
    <row r="80" ht="15">
      <c r="C80"/>
    </row>
    <row r="81" spans="1:3" ht="15">
      <c r="A81" t="s">
        <v>449</v>
      </c>
      <c r="C81" t="s">
        <v>404</v>
      </c>
    </row>
    <row r="82" ht="15">
      <c r="C82"/>
    </row>
    <row r="83" spans="1:3" ht="15">
      <c r="A83" t="s">
        <v>48</v>
      </c>
      <c r="C83" t="s">
        <v>405</v>
      </c>
    </row>
  </sheetData>
  <sheetProtection/>
  <mergeCells count="4">
    <mergeCell ref="A1:C1"/>
    <mergeCell ref="A2:C2"/>
    <mergeCell ref="A3:C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C38" sqref="A1:C38"/>
    </sheetView>
  </sheetViews>
  <sheetFormatPr defaultColWidth="9.140625" defaultRowHeight="15"/>
  <cols>
    <col min="1" max="1" width="38.7109375" style="0" customWidth="1"/>
    <col min="2" max="2" width="17.28125" style="217" customWidth="1"/>
    <col min="3" max="3" width="37.57421875" style="218" customWidth="1"/>
    <col min="4" max="4" width="13.28125" style="217" customWidth="1"/>
    <col min="5" max="5" width="15.57421875" style="217" customWidth="1"/>
    <col min="9" max="9" width="10.7109375" style="0" customWidth="1"/>
  </cols>
  <sheetData>
    <row r="1" spans="1:3" ht="21">
      <c r="A1" s="424" t="s">
        <v>407</v>
      </c>
      <c r="B1" s="424"/>
      <c r="C1" s="424"/>
    </row>
    <row r="2" spans="1:3" ht="15">
      <c r="A2" s="425" t="s">
        <v>408</v>
      </c>
      <c r="B2" s="425"/>
      <c r="C2" s="425"/>
    </row>
    <row r="3" spans="1:3" ht="15">
      <c r="A3" s="426" t="s">
        <v>409</v>
      </c>
      <c r="B3" s="426"/>
      <c r="C3" s="426"/>
    </row>
    <row r="4" spans="1:3" ht="15">
      <c r="A4" s="196"/>
      <c r="B4" s="197"/>
      <c r="C4" s="196"/>
    </row>
    <row r="5" spans="2:3" ht="15">
      <c r="B5" s="427" t="s">
        <v>7</v>
      </c>
      <c r="C5" s="427"/>
    </row>
    <row r="6" spans="1:3" ht="15">
      <c r="A6" s="198" t="s">
        <v>250</v>
      </c>
      <c r="B6" s="199" t="s">
        <v>187</v>
      </c>
      <c r="C6" s="198" t="s">
        <v>410</v>
      </c>
    </row>
    <row r="7" spans="1:3" ht="15">
      <c r="A7" s="206" t="s">
        <v>475</v>
      </c>
      <c r="B7" s="203"/>
      <c r="C7" s="35"/>
    </row>
    <row r="8" spans="1:5" ht="15">
      <c r="A8" s="206">
        <v>211</v>
      </c>
      <c r="B8" s="207">
        <v>1300000</v>
      </c>
      <c r="C8" s="206" t="s">
        <v>476</v>
      </c>
      <c r="E8" s="223">
        <f>B8/12</f>
        <v>108333.33333333333</v>
      </c>
    </row>
    <row r="9" spans="1:3" ht="15">
      <c r="A9" s="206">
        <v>212</v>
      </c>
      <c r="B9" s="207"/>
      <c r="C9" s="206"/>
    </row>
    <row r="10" spans="1:5" ht="15">
      <c r="A10" s="206">
        <v>213</v>
      </c>
      <c r="B10" s="207">
        <v>400000</v>
      </c>
      <c r="C10" s="206" t="s">
        <v>477</v>
      </c>
      <c r="E10" s="223">
        <f>B10/12</f>
        <v>33333.333333333336</v>
      </c>
    </row>
    <row r="11" spans="1:3" ht="15">
      <c r="A11" s="206"/>
      <c r="B11" s="207"/>
      <c r="C11" s="206"/>
    </row>
    <row r="12" spans="1:3" ht="15">
      <c r="A12" s="206">
        <v>225</v>
      </c>
      <c r="B12" s="207">
        <f>SUM(B13:B13)</f>
        <v>100000</v>
      </c>
      <c r="C12" s="206"/>
    </row>
    <row r="13" spans="1:3" ht="15">
      <c r="A13" s="35" t="s">
        <v>427</v>
      </c>
      <c r="B13" s="203">
        <v>100000</v>
      </c>
      <c r="C13" s="35" t="s">
        <v>455</v>
      </c>
    </row>
    <row r="14" spans="1:10" s="217" customFormat="1" ht="15">
      <c r="A14" s="206">
        <v>226</v>
      </c>
      <c r="B14" s="207">
        <f>SUM(B15:B19)</f>
        <v>250000</v>
      </c>
      <c r="C14" s="206"/>
      <c r="E14" s="217">
        <f>B14-250000</f>
        <v>0</v>
      </c>
      <c r="F14"/>
      <c r="G14"/>
      <c r="H14"/>
      <c r="I14"/>
      <c r="J14"/>
    </row>
    <row r="15" spans="1:10" s="217" customFormat="1" ht="15">
      <c r="A15" s="35" t="s">
        <v>434</v>
      </c>
      <c r="B15" s="203">
        <v>50000</v>
      </c>
      <c r="C15" s="35" t="s">
        <v>455</v>
      </c>
      <c r="F15"/>
      <c r="G15"/>
      <c r="H15"/>
      <c r="I15"/>
      <c r="J15"/>
    </row>
    <row r="16" spans="1:10" s="217" customFormat="1" ht="15">
      <c r="A16" s="35" t="s">
        <v>435</v>
      </c>
      <c r="B16" s="203">
        <v>20000</v>
      </c>
      <c r="C16" s="35" t="s">
        <v>455</v>
      </c>
      <c r="F16"/>
      <c r="G16"/>
      <c r="H16"/>
      <c r="I16"/>
      <c r="J16"/>
    </row>
    <row r="17" spans="1:10" s="217" customFormat="1" ht="15">
      <c r="A17" s="35" t="s">
        <v>436</v>
      </c>
      <c r="B17" s="203">
        <v>50000</v>
      </c>
      <c r="C17" s="35" t="s">
        <v>455</v>
      </c>
      <c r="F17"/>
      <c r="G17"/>
      <c r="H17"/>
      <c r="I17"/>
      <c r="J17"/>
    </row>
    <row r="18" spans="1:10" s="217" customFormat="1" ht="15">
      <c r="A18" s="35" t="s">
        <v>478</v>
      </c>
      <c r="B18" s="203">
        <v>56600</v>
      </c>
      <c r="C18" s="35" t="s">
        <v>479</v>
      </c>
      <c r="F18"/>
      <c r="G18"/>
      <c r="H18"/>
      <c r="I18"/>
      <c r="J18"/>
    </row>
    <row r="19" spans="1:10" s="217" customFormat="1" ht="15">
      <c r="A19" s="35" t="s">
        <v>437</v>
      </c>
      <c r="B19" s="203">
        <v>73400</v>
      </c>
      <c r="C19" s="35" t="s">
        <v>455</v>
      </c>
      <c r="F19"/>
      <c r="G19"/>
      <c r="H19"/>
      <c r="I19"/>
      <c r="J19"/>
    </row>
    <row r="20" spans="1:10" s="217" customFormat="1" ht="15">
      <c r="A20" s="35">
        <v>291</v>
      </c>
      <c r="B20" s="203">
        <f>35200+5000</f>
        <v>40200</v>
      </c>
      <c r="C20" s="35"/>
      <c r="F20"/>
      <c r="G20"/>
      <c r="H20"/>
      <c r="I20"/>
      <c r="J20"/>
    </row>
    <row r="21" spans="1:10" s="217" customFormat="1" ht="15">
      <c r="A21" s="206">
        <v>296</v>
      </c>
      <c r="B21" s="207">
        <v>30000</v>
      </c>
      <c r="C21" s="206"/>
      <c r="F21"/>
      <c r="G21"/>
      <c r="H21"/>
      <c r="I21"/>
      <c r="J21"/>
    </row>
    <row r="22" spans="1:10" s="217" customFormat="1" ht="15">
      <c r="A22" s="206">
        <v>310</v>
      </c>
      <c r="B22" s="207">
        <f>B23+B24</f>
        <v>250000</v>
      </c>
      <c r="C22" s="206"/>
      <c r="F22"/>
      <c r="G22"/>
      <c r="H22"/>
      <c r="I22"/>
      <c r="J22"/>
    </row>
    <row r="23" spans="1:10" s="217" customFormat="1" ht="15">
      <c r="A23" s="35" t="s">
        <v>443</v>
      </c>
      <c r="B23" s="203">
        <v>100000</v>
      </c>
      <c r="C23" s="35" t="s">
        <v>444</v>
      </c>
      <c r="F23"/>
      <c r="G23"/>
      <c r="H23"/>
      <c r="I23"/>
      <c r="J23"/>
    </row>
    <row r="24" spans="1:10" s="217" customFormat="1" ht="15">
      <c r="A24" s="35" t="s">
        <v>460</v>
      </c>
      <c r="B24" s="203">
        <v>150000</v>
      </c>
      <c r="C24" s="35" t="s">
        <v>455</v>
      </c>
      <c r="F24"/>
      <c r="G24"/>
      <c r="H24"/>
      <c r="I24"/>
      <c r="J24"/>
    </row>
    <row r="25" spans="1:10" s="217" customFormat="1" ht="15" hidden="1">
      <c r="A25" s="35"/>
      <c r="B25" s="203"/>
      <c r="C25" s="35"/>
      <c r="F25"/>
      <c r="G25"/>
      <c r="H25"/>
      <c r="I25"/>
      <c r="J25"/>
    </row>
    <row r="26" spans="1:10" s="217" customFormat="1" ht="15" hidden="1">
      <c r="A26" s="35"/>
      <c r="B26" s="203"/>
      <c r="C26" s="35"/>
      <c r="F26"/>
      <c r="G26"/>
      <c r="H26"/>
      <c r="I26"/>
      <c r="J26"/>
    </row>
    <row r="27" spans="1:10" s="217" customFormat="1" ht="15" hidden="1">
      <c r="A27" s="35"/>
      <c r="B27" s="203"/>
      <c r="C27" s="35"/>
      <c r="F27"/>
      <c r="G27"/>
      <c r="H27"/>
      <c r="I27"/>
      <c r="J27"/>
    </row>
    <row r="28" spans="1:10" s="217" customFormat="1" ht="15">
      <c r="A28" s="206">
        <v>349</v>
      </c>
      <c r="B28" s="207">
        <f>B29+B30</f>
        <v>250000</v>
      </c>
      <c r="C28" s="206"/>
      <c r="F28"/>
      <c r="G28"/>
      <c r="H28"/>
      <c r="I28"/>
      <c r="J28"/>
    </row>
    <row r="29" spans="1:10" s="217" customFormat="1" ht="15">
      <c r="A29" s="35" t="s">
        <v>445</v>
      </c>
      <c r="B29" s="203">
        <v>150000</v>
      </c>
      <c r="C29" s="35" t="s">
        <v>455</v>
      </c>
      <c r="F29"/>
      <c r="G29"/>
      <c r="H29"/>
      <c r="I29"/>
      <c r="J29"/>
    </row>
    <row r="30" spans="1:10" s="217" customFormat="1" ht="15">
      <c r="A30" s="35" t="s">
        <v>481</v>
      </c>
      <c r="B30" s="203">
        <v>100000</v>
      </c>
      <c r="C30" s="35" t="s">
        <v>482</v>
      </c>
      <c r="F30"/>
      <c r="G30"/>
      <c r="H30"/>
      <c r="I30"/>
      <c r="J30"/>
    </row>
    <row r="31" spans="1:10" s="217" customFormat="1" ht="15" hidden="1">
      <c r="A31" s="35"/>
      <c r="B31" s="203"/>
      <c r="C31" s="35"/>
      <c r="F31"/>
      <c r="G31"/>
      <c r="H31"/>
      <c r="I31"/>
      <c r="J31"/>
    </row>
    <row r="32" spans="1:10" s="217" customFormat="1" ht="15">
      <c r="A32" s="209" t="s">
        <v>480</v>
      </c>
      <c r="B32" s="210">
        <f>B8+B10+B12+B14+B21+B20+B22+B28</f>
        <v>2620200</v>
      </c>
      <c r="C32" s="211"/>
      <c r="F32"/>
      <c r="G32"/>
      <c r="H32"/>
      <c r="I32"/>
      <c r="J32"/>
    </row>
    <row r="33" spans="1:10" s="217" customFormat="1" ht="15">
      <c r="A33" s="212" t="s">
        <v>447</v>
      </c>
      <c r="B33" s="213">
        <f>B32</f>
        <v>2620200</v>
      </c>
      <c r="C33" s="212"/>
      <c r="F33"/>
      <c r="G33"/>
      <c r="H33"/>
      <c r="I33"/>
      <c r="J33"/>
    </row>
    <row r="34" spans="1:10" s="217" customFormat="1" ht="18.75">
      <c r="A34" s="214" t="s">
        <v>448</v>
      </c>
      <c r="B34" s="215"/>
      <c r="C34" s="216"/>
      <c r="F34"/>
      <c r="G34"/>
      <c r="H34"/>
      <c r="I34"/>
      <c r="J34"/>
    </row>
    <row r="35" spans="1:10" s="217" customFormat="1" ht="15">
      <c r="A35"/>
      <c r="C35"/>
      <c r="F35"/>
      <c r="G35"/>
      <c r="H35"/>
      <c r="I35"/>
      <c r="J35"/>
    </row>
    <row r="36" spans="1:10" s="217" customFormat="1" ht="15">
      <c r="A36" t="s">
        <v>449</v>
      </c>
      <c r="C36" t="s">
        <v>404</v>
      </c>
      <c r="F36"/>
      <c r="G36"/>
      <c r="H36"/>
      <c r="I36"/>
      <c r="J36"/>
    </row>
    <row r="37" spans="1:10" s="217" customFormat="1" ht="15">
      <c r="A37"/>
      <c r="C37"/>
      <c r="F37"/>
      <c r="G37"/>
      <c r="H37"/>
      <c r="I37"/>
      <c r="J37"/>
    </row>
    <row r="38" spans="1:10" s="217" customFormat="1" ht="15">
      <c r="A38" t="s">
        <v>48</v>
      </c>
      <c r="C38" t="s">
        <v>405</v>
      </c>
      <c r="F38"/>
      <c r="G38"/>
      <c r="H38"/>
      <c r="I38"/>
      <c r="J38"/>
    </row>
  </sheetData>
  <sheetProtection/>
  <mergeCells count="4">
    <mergeCell ref="A1:C1"/>
    <mergeCell ref="A2:C2"/>
    <mergeCell ref="A3:C3"/>
    <mergeCell ref="B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64.5" customHeight="1">
      <c r="F1" s="435" t="s">
        <v>175</v>
      </c>
      <c r="G1" s="435"/>
      <c r="I1" s="5"/>
      <c r="K1" s="5"/>
    </row>
    <row r="2" spans="6:11" ht="44.25" customHeight="1">
      <c r="F2" s="435"/>
      <c r="G2" s="435"/>
      <c r="H2" s="5"/>
      <c r="I2" s="5"/>
      <c r="K2" s="18"/>
    </row>
    <row r="3" spans="2:11" ht="19.5" customHeight="1">
      <c r="B3" s="430" t="s">
        <v>88</v>
      </c>
      <c r="C3" s="430"/>
      <c r="D3" s="430"/>
      <c r="E3" s="430"/>
      <c r="F3" s="430"/>
      <c r="G3" s="430"/>
      <c r="H3" s="430"/>
      <c r="K3" s="18"/>
    </row>
    <row r="4" spans="2:11" ht="15.75" customHeight="1">
      <c r="B4" s="430" t="s">
        <v>89</v>
      </c>
      <c r="C4" s="430"/>
      <c r="D4" s="430"/>
      <c r="E4" s="430"/>
      <c r="F4" s="430"/>
      <c r="G4" s="430"/>
      <c r="H4" s="430"/>
      <c r="I4" s="430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99</v>
      </c>
      <c r="H6" s="10"/>
      <c r="I6" s="10"/>
      <c r="K6" s="18"/>
    </row>
    <row r="7" spans="1:11" ht="78.75" customHeight="1">
      <c r="A7" s="434" t="s">
        <v>90</v>
      </c>
      <c r="B7" s="434" t="s">
        <v>91</v>
      </c>
      <c r="C7" s="434" t="s">
        <v>92</v>
      </c>
      <c r="D7" s="434" t="s">
        <v>93</v>
      </c>
      <c r="E7" s="434" t="s">
        <v>94</v>
      </c>
      <c r="F7" s="434"/>
      <c r="G7" s="434"/>
      <c r="H7" s="434"/>
      <c r="I7" s="10"/>
      <c r="J7" s="10"/>
      <c r="K7" s="18"/>
    </row>
    <row r="8" spans="1:11" ht="15.75">
      <c r="A8" s="434"/>
      <c r="B8" s="434"/>
      <c r="C8" s="434"/>
      <c r="D8" s="434"/>
      <c r="E8" s="434" t="s">
        <v>95</v>
      </c>
      <c r="F8" s="434"/>
      <c r="G8" s="434" t="s">
        <v>98</v>
      </c>
      <c r="H8" s="434"/>
      <c r="I8" s="10"/>
      <c r="J8" s="10"/>
      <c r="K8" s="18"/>
    </row>
    <row r="9" spans="1:11" ht="33" customHeight="1">
      <c r="A9" s="434"/>
      <c r="B9" s="434"/>
      <c r="C9" s="434"/>
      <c r="D9" s="434"/>
      <c r="E9" s="11" t="s">
        <v>96</v>
      </c>
      <c r="F9" s="11" t="s">
        <v>97</v>
      </c>
      <c r="G9" s="11" t="s">
        <v>96</v>
      </c>
      <c r="H9" s="11" t="s">
        <v>97</v>
      </c>
      <c r="I9" s="10"/>
      <c r="J9" s="10"/>
      <c r="K9" s="18"/>
    </row>
    <row r="10" spans="1:11" ht="15.7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ht="15.7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ht="15.75">
      <c r="A12" s="2"/>
      <c r="B12" s="2"/>
      <c r="C12" s="11"/>
      <c r="D12" s="11" t="s">
        <v>105</v>
      </c>
      <c r="E12" s="11"/>
      <c r="F12" s="11"/>
      <c r="G12" s="11">
        <f>SUM(G10:G11)</f>
        <v>0</v>
      </c>
      <c r="H12" s="11">
        <f>SUM(H10:H11)</f>
        <v>0</v>
      </c>
      <c r="I12" s="10"/>
      <c r="J12" s="10"/>
      <c r="K12" s="18"/>
    </row>
    <row r="13" spans="2:11" ht="15.75">
      <c r="B13" s="10"/>
      <c r="C13" s="10"/>
      <c r="D13" s="10"/>
      <c r="E13" s="10"/>
      <c r="F13" s="10"/>
      <c r="H13" s="10"/>
      <c r="I13" s="10"/>
      <c r="J13" s="10"/>
      <c r="K13" s="18"/>
    </row>
    <row r="14" spans="2:11" ht="15.75">
      <c r="B14" s="10"/>
      <c r="C14" s="10"/>
      <c r="D14" s="10"/>
      <c r="E14" s="10"/>
      <c r="F14" s="10"/>
      <c r="G14" s="10" t="s">
        <v>101</v>
      </c>
      <c r="H14" s="10"/>
      <c r="I14" s="10"/>
      <c r="J14" s="10"/>
      <c r="K14" s="18"/>
    </row>
    <row r="15" spans="1:11" ht="15.75">
      <c r="A15" s="434" t="s">
        <v>90</v>
      </c>
      <c r="B15" s="434" t="s">
        <v>91</v>
      </c>
      <c r="C15" s="434" t="s">
        <v>92</v>
      </c>
      <c r="D15" s="434" t="s">
        <v>93</v>
      </c>
      <c r="E15" s="434" t="s">
        <v>94</v>
      </c>
      <c r="F15" s="434"/>
      <c r="G15" s="434"/>
      <c r="H15" s="434"/>
      <c r="I15" s="10"/>
      <c r="J15" s="10"/>
      <c r="K15" s="18"/>
    </row>
    <row r="16" spans="1:11" ht="15.75">
      <c r="A16" s="434"/>
      <c r="B16" s="434"/>
      <c r="C16" s="434"/>
      <c r="D16" s="434"/>
      <c r="E16" s="434" t="s">
        <v>95</v>
      </c>
      <c r="F16" s="434"/>
      <c r="G16" s="434" t="s">
        <v>98</v>
      </c>
      <c r="H16" s="434"/>
      <c r="I16" s="10"/>
      <c r="J16" s="10"/>
      <c r="K16" s="18"/>
    </row>
    <row r="17" spans="1:11" ht="15.75">
      <c r="A17" s="434"/>
      <c r="B17" s="434"/>
      <c r="C17" s="434"/>
      <c r="D17" s="434"/>
      <c r="E17" s="11" t="s">
        <v>96</v>
      </c>
      <c r="F17" s="11" t="s">
        <v>97</v>
      </c>
      <c r="G17" s="11" t="s">
        <v>96</v>
      </c>
      <c r="H17" s="11" t="s">
        <v>97</v>
      </c>
      <c r="I17" s="10"/>
      <c r="J17" s="10"/>
      <c r="K17" s="18"/>
    </row>
    <row r="18" spans="1:11" ht="15.7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ht="15.7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ht="15.75">
      <c r="A20" s="2"/>
      <c r="B20" s="2"/>
      <c r="C20" s="11"/>
      <c r="D20" s="11" t="s">
        <v>105</v>
      </c>
      <c r="E20" s="11"/>
      <c r="F20" s="11"/>
      <c r="G20" s="11">
        <f>SUM(G18:G19)</f>
        <v>0</v>
      </c>
      <c r="H20" s="11">
        <f>SUM(H18:H19)</f>
        <v>0</v>
      </c>
      <c r="I20" s="10"/>
      <c r="J20" s="10"/>
      <c r="K20" s="18"/>
    </row>
    <row r="21" spans="3:11" ht="15.75">
      <c r="C21" s="10"/>
      <c r="D21" s="10"/>
      <c r="E21" s="10"/>
      <c r="F21" s="10"/>
      <c r="G21" s="10"/>
      <c r="H21" s="10"/>
      <c r="I21" s="10"/>
      <c r="J21" s="10"/>
      <c r="K21" s="18"/>
    </row>
    <row r="22" spans="3:11" ht="15.75">
      <c r="C22" s="10"/>
      <c r="D22" s="10"/>
      <c r="E22" s="10"/>
      <c r="F22" s="10"/>
      <c r="G22" s="10"/>
      <c r="H22" s="10"/>
      <c r="I22" s="10"/>
      <c r="J22" s="10"/>
      <c r="K22" s="18"/>
    </row>
    <row r="23" spans="3:11" ht="15.7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.75">
      <c r="B25" s="10"/>
      <c r="C25" s="10"/>
      <c r="D25" s="10"/>
      <c r="E25" s="10"/>
      <c r="F25" s="10"/>
      <c r="G25" s="10" t="s">
        <v>100</v>
      </c>
      <c r="H25" s="10"/>
      <c r="I25" s="10"/>
      <c r="J25" s="10"/>
      <c r="K25" s="18"/>
    </row>
    <row r="26" spans="2:11" ht="15.7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.75">
      <c r="A27" s="434" t="s">
        <v>90</v>
      </c>
      <c r="B27" s="434" t="s">
        <v>91</v>
      </c>
      <c r="C27" s="434" t="s">
        <v>92</v>
      </c>
      <c r="D27" s="434" t="s">
        <v>93</v>
      </c>
      <c r="E27" s="434" t="s">
        <v>94</v>
      </c>
      <c r="F27" s="434"/>
      <c r="G27" s="434"/>
      <c r="H27" s="434"/>
      <c r="I27" s="10"/>
      <c r="J27" s="10"/>
      <c r="K27" s="18"/>
    </row>
    <row r="28" spans="1:11" ht="15.75">
      <c r="A28" s="434"/>
      <c r="B28" s="434"/>
      <c r="C28" s="434"/>
      <c r="D28" s="434"/>
      <c r="E28" s="434" t="s">
        <v>95</v>
      </c>
      <c r="F28" s="434"/>
      <c r="G28" s="434" t="s">
        <v>98</v>
      </c>
      <c r="H28" s="434"/>
      <c r="I28" s="10"/>
      <c r="J28" s="10"/>
      <c r="K28" s="18"/>
    </row>
    <row r="29" spans="1:11" ht="15.75">
      <c r="A29" s="434"/>
      <c r="B29" s="434"/>
      <c r="C29" s="434"/>
      <c r="D29" s="434"/>
      <c r="E29" s="11" t="s">
        <v>96</v>
      </c>
      <c r="F29" s="11" t="s">
        <v>97</v>
      </c>
      <c r="G29" s="11" t="s">
        <v>96</v>
      </c>
      <c r="H29" s="11" t="s">
        <v>97</v>
      </c>
      <c r="I29" s="10"/>
      <c r="J29" s="10"/>
      <c r="K29" s="18"/>
    </row>
    <row r="30" spans="1:11" ht="15.75">
      <c r="A30" s="2"/>
      <c r="B30" s="2"/>
      <c r="C30" s="11"/>
      <c r="D30" s="11"/>
      <c r="E30" s="11"/>
      <c r="F30" s="11"/>
      <c r="G30" s="11"/>
      <c r="H30" s="11"/>
      <c r="K30" s="18"/>
    </row>
    <row r="31" spans="1:11" ht="15.75">
      <c r="A31" s="2"/>
      <c r="B31" s="2"/>
      <c r="C31" s="11"/>
      <c r="D31" s="11"/>
      <c r="E31" s="11"/>
      <c r="F31" s="11"/>
      <c r="G31" s="11"/>
      <c r="H31" s="11"/>
      <c r="K31" s="18"/>
    </row>
    <row r="32" spans="1:10" ht="15.75">
      <c r="A32" s="2"/>
      <c r="B32" s="2"/>
      <c r="C32" s="11"/>
      <c r="D32" s="11" t="s">
        <v>105</v>
      </c>
      <c r="E32" s="11"/>
      <c r="F32" s="11"/>
      <c r="G32" s="11">
        <f>SUM(G30:G31)</f>
        <v>0</v>
      </c>
      <c r="H32" s="11">
        <f>SUM(H30:H31)</f>
        <v>0</v>
      </c>
      <c r="I32" s="3"/>
      <c r="J32" s="3"/>
    </row>
    <row r="33" spans="1:10" ht="15.7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8" ht="15.75">
      <c r="A34" s="430" t="s">
        <v>46</v>
      </c>
      <c r="B34" s="430"/>
      <c r="C34" s="430"/>
      <c r="D34" s="17"/>
      <c r="E34" s="17"/>
      <c r="F34" s="5"/>
      <c r="G34" s="431"/>
      <c r="H34" s="431"/>
    </row>
    <row r="35" spans="1:8" ht="36.75" customHeight="1">
      <c r="A35" s="14"/>
      <c r="B35" s="14"/>
      <c r="C35" s="3"/>
      <c r="D35" s="429" t="s">
        <v>44</v>
      </c>
      <c r="E35" s="429"/>
      <c r="F35" s="428"/>
      <c r="G35" s="432" t="s">
        <v>45</v>
      </c>
      <c r="H35" s="432"/>
    </row>
    <row r="36" spans="2:5" ht="15.75">
      <c r="B36" s="13" t="s">
        <v>47</v>
      </c>
      <c r="C36" s="3"/>
      <c r="D36" s="3"/>
      <c r="E36" s="3"/>
    </row>
    <row r="37" spans="2:5" ht="15.75">
      <c r="B37" s="13"/>
      <c r="C37" s="3"/>
      <c r="D37" s="3"/>
      <c r="E37" s="3"/>
    </row>
    <row r="38" spans="1:8" ht="15.75">
      <c r="A38" s="430" t="s">
        <v>48</v>
      </c>
      <c r="B38" s="430"/>
      <c r="C38" s="430"/>
      <c r="D38" s="17"/>
      <c r="E38" s="17"/>
      <c r="F38" s="5"/>
      <c r="G38" s="431"/>
      <c r="H38" s="431"/>
    </row>
    <row r="39" spans="1:8" ht="29.25" customHeight="1">
      <c r="A39" s="14"/>
      <c r="B39" s="14"/>
      <c r="C39" s="3"/>
      <c r="D39" s="429" t="s">
        <v>44</v>
      </c>
      <c r="E39" s="429"/>
      <c r="F39" s="428"/>
      <c r="G39" s="432" t="s">
        <v>45</v>
      </c>
      <c r="H39" s="432"/>
    </row>
    <row r="40" spans="1:5" ht="15.75">
      <c r="A40" s="14"/>
      <c r="B40" s="14"/>
      <c r="C40" s="3"/>
      <c r="D40" s="3"/>
      <c r="E40" s="3"/>
    </row>
    <row r="41" spans="1:10" ht="15.75">
      <c r="A41" s="430" t="s">
        <v>49</v>
      </c>
      <c r="B41" s="430"/>
      <c r="C41" s="430"/>
      <c r="D41" s="433"/>
      <c r="E41" s="433"/>
      <c r="F41" s="433"/>
      <c r="G41" s="8"/>
      <c r="H41" s="433"/>
      <c r="I41" s="433"/>
      <c r="J41" s="16"/>
    </row>
    <row r="42" spans="1:10" ht="15.75" customHeight="1">
      <c r="A42" s="14"/>
      <c r="B42" s="14"/>
      <c r="C42" s="3"/>
      <c r="D42" s="428" t="s">
        <v>50</v>
      </c>
      <c r="E42" s="428"/>
      <c r="F42" s="428"/>
      <c r="G42" s="8"/>
      <c r="H42" s="429" t="s">
        <v>44</v>
      </c>
      <c r="I42" s="429"/>
      <c r="J42" s="8"/>
    </row>
    <row r="43" spans="1:10" ht="15.7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ht="15.7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ht="15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ht="15.7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.7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.7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.7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.7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.7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.7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.7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.7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.7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.7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.7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.7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.7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.7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.7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.7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.7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.7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.7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.7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.7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.7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.7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.7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.7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.7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.7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.7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.7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.7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.7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.7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.7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.7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.7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.7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.7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.7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.7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.7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.7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.7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.7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.7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.7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.7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.7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.7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.7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.7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.7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.7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.7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.7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.7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.7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.7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3"/>
      <c r="D420" s="3"/>
      <c r="E420" s="3"/>
      <c r="F420" s="3"/>
      <c r="G420" s="3"/>
      <c r="H420" s="3"/>
      <c r="I420" s="3"/>
      <c r="J420" s="3"/>
    </row>
    <row r="421" spans="3:10" ht="15.75">
      <c r="C421" s="3"/>
      <c r="D421" s="3"/>
      <c r="E421" s="3"/>
      <c r="F421" s="3"/>
      <c r="G421" s="3"/>
      <c r="H421" s="3"/>
      <c r="I421" s="3"/>
      <c r="J421" s="3"/>
    </row>
    <row r="422" spans="3:10" ht="15.75">
      <c r="C422" s="3"/>
      <c r="D422" s="3"/>
      <c r="E422" s="3"/>
      <c r="F422" s="3"/>
      <c r="G422" s="3"/>
      <c r="H422" s="3"/>
      <c r="I422" s="3"/>
      <c r="J422" s="3"/>
    </row>
    <row r="423" spans="3:10" ht="15.75">
      <c r="C423" s="3"/>
      <c r="D423" s="3"/>
      <c r="E423" s="3"/>
      <c r="F423" s="3"/>
      <c r="G423" s="3"/>
      <c r="H423" s="3"/>
      <c r="I423" s="3"/>
      <c r="J423" s="3"/>
    </row>
    <row r="424" spans="3:10" ht="15.75">
      <c r="C424" s="3"/>
      <c r="D424" s="3"/>
      <c r="E424" s="3"/>
      <c r="F424" s="3"/>
      <c r="G424" s="3"/>
      <c r="H424" s="3"/>
      <c r="I424" s="3"/>
      <c r="J424" s="3"/>
    </row>
    <row r="425" spans="3:10" ht="15.75">
      <c r="C425" s="3"/>
      <c r="D425" s="3"/>
      <c r="E425" s="3"/>
      <c r="F425" s="3"/>
      <c r="G425" s="3"/>
      <c r="H425" s="3"/>
      <c r="I425" s="3"/>
      <c r="J425" s="3"/>
    </row>
    <row r="426" spans="3:10" ht="15.75">
      <c r="C426" s="3"/>
      <c r="D426" s="3"/>
      <c r="E426" s="3"/>
      <c r="F426" s="3"/>
      <c r="G426" s="3"/>
      <c r="H426" s="3"/>
      <c r="I426" s="3"/>
      <c r="J426" s="3"/>
    </row>
    <row r="427" spans="3:10" ht="15.75">
      <c r="C427" s="9"/>
      <c r="D427" s="9"/>
      <c r="E427" s="9"/>
      <c r="F427" s="9"/>
      <c r="G427" s="9"/>
      <c r="H427" s="9"/>
      <c r="I427" s="9"/>
      <c r="J427" s="9"/>
    </row>
    <row r="428" spans="3:10" ht="15.75">
      <c r="C428" s="9"/>
      <c r="D428" s="9"/>
      <c r="E428" s="9"/>
      <c r="F428" s="9"/>
      <c r="G428" s="9"/>
      <c r="H428" s="9"/>
      <c r="I428" s="9"/>
      <c r="J428" s="9"/>
    </row>
    <row r="429" spans="3:10" ht="15.75">
      <c r="C429" s="9"/>
      <c r="D429" s="9"/>
      <c r="E429" s="9"/>
      <c r="F429" s="9"/>
      <c r="G429" s="9"/>
      <c r="H429" s="9"/>
      <c r="I429" s="9"/>
      <c r="J429" s="9"/>
    </row>
    <row r="430" spans="3:10" ht="15.75">
      <c r="C430" s="9"/>
      <c r="D430" s="9"/>
      <c r="E430" s="9"/>
      <c r="F430" s="9"/>
      <c r="G430" s="9"/>
      <c r="H430" s="9"/>
      <c r="I430" s="9"/>
      <c r="J430" s="9"/>
    </row>
    <row r="431" spans="3:10" ht="15.75">
      <c r="C431" s="9"/>
      <c r="D431" s="9"/>
      <c r="E431" s="9"/>
      <c r="F431" s="9"/>
      <c r="G431" s="9"/>
      <c r="H431" s="9"/>
      <c r="I431" s="9"/>
      <c r="J431" s="9"/>
    </row>
    <row r="432" spans="3:10" ht="15.75">
      <c r="C432" s="9"/>
      <c r="D432" s="9"/>
      <c r="E432" s="9"/>
      <c r="F432" s="9"/>
      <c r="G432" s="9"/>
      <c r="H432" s="9"/>
      <c r="I432" s="9"/>
      <c r="J432" s="9"/>
    </row>
    <row r="433" spans="3:10" ht="15.75">
      <c r="C433" s="9"/>
      <c r="D433" s="9"/>
      <c r="E433" s="9"/>
      <c r="F433" s="9"/>
      <c r="G433" s="9"/>
      <c r="H433" s="9"/>
      <c r="I433" s="9"/>
      <c r="J433" s="9"/>
    </row>
    <row r="434" spans="3:10" ht="15.75">
      <c r="C434" s="9"/>
      <c r="D434" s="9"/>
      <c r="E434" s="9"/>
      <c r="F434" s="9"/>
      <c r="G434" s="9"/>
      <c r="H434" s="9"/>
      <c r="I434" s="9"/>
      <c r="J434" s="9"/>
    </row>
    <row r="435" spans="3:10" ht="15.75">
      <c r="C435" s="9"/>
      <c r="D435" s="9"/>
      <c r="E435" s="9"/>
      <c r="F435" s="9"/>
      <c r="G435" s="9"/>
      <c r="H435" s="9"/>
      <c r="I435" s="9"/>
      <c r="J435" s="9"/>
    </row>
    <row r="436" spans="3:10" ht="15.75">
      <c r="C436" s="9"/>
      <c r="D436" s="9"/>
      <c r="E436" s="9"/>
      <c r="F436" s="9"/>
      <c r="G436" s="9"/>
      <c r="H436" s="9"/>
      <c r="I436" s="9"/>
      <c r="J436" s="9"/>
    </row>
    <row r="437" spans="3:10" ht="15.75">
      <c r="C437" s="9"/>
      <c r="D437" s="9"/>
      <c r="E437" s="9"/>
      <c r="F437" s="9"/>
      <c r="G437" s="9"/>
      <c r="H437" s="9"/>
      <c r="I437" s="9"/>
      <c r="J437" s="9"/>
    </row>
    <row r="438" spans="3:10" ht="15.75">
      <c r="C438" s="9"/>
      <c r="D438" s="9"/>
      <c r="E438" s="9"/>
      <c r="F438" s="9"/>
      <c r="G438" s="9"/>
      <c r="H438" s="9"/>
      <c r="I438" s="9"/>
      <c r="J438" s="9"/>
    </row>
    <row r="439" spans="3:10" ht="15.75">
      <c r="C439" s="9"/>
      <c r="D439" s="9"/>
      <c r="E439" s="9"/>
      <c r="F439" s="9"/>
      <c r="G439" s="9"/>
      <c r="H439" s="9"/>
      <c r="I439" s="9"/>
      <c r="J439" s="9"/>
    </row>
    <row r="440" spans="3:10" ht="15.75">
      <c r="C440" s="9"/>
      <c r="D440" s="9"/>
      <c r="E440" s="9"/>
      <c r="F440" s="9"/>
      <c r="G440" s="9"/>
      <c r="H440" s="9"/>
      <c r="I440" s="9"/>
      <c r="J440" s="9"/>
    </row>
    <row r="441" spans="3:10" ht="15.75">
      <c r="C441" s="9"/>
      <c r="D441" s="9"/>
      <c r="E441" s="9"/>
      <c r="F441" s="9"/>
      <c r="G441" s="9"/>
      <c r="H441" s="9"/>
      <c r="I441" s="9"/>
      <c r="J441" s="9"/>
    </row>
    <row r="442" spans="3:10" ht="15.75">
      <c r="C442" s="9"/>
      <c r="D442" s="9"/>
      <c r="E442" s="9"/>
      <c r="F442" s="9"/>
      <c r="G442" s="9"/>
      <c r="H442" s="9"/>
      <c r="I442" s="9"/>
      <c r="J442" s="9"/>
    </row>
    <row r="443" spans="3:10" ht="15.75">
      <c r="C443" s="9"/>
      <c r="D443" s="9"/>
      <c r="E443" s="9"/>
      <c r="F443" s="9"/>
      <c r="G443" s="9"/>
      <c r="H443" s="9"/>
      <c r="I443" s="9"/>
      <c r="J443" s="9"/>
    </row>
    <row r="444" spans="3:10" ht="15.75">
      <c r="C444" s="9"/>
      <c r="D444" s="9"/>
      <c r="E444" s="9"/>
      <c r="F444" s="9"/>
      <c r="G444" s="9"/>
      <c r="H444" s="9"/>
      <c r="I444" s="9"/>
      <c r="J444" s="9"/>
    </row>
    <row r="445" spans="3:10" ht="15.75">
      <c r="C445" s="9"/>
      <c r="D445" s="9"/>
      <c r="E445" s="9"/>
      <c r="F445" s="9"/>
      <c r="G445" s="9"/>
      <c r="H445" s="9"/>
      <c r="I445" s="9"/>
      <c r="J445" s="9"/>
    </row>
    <row r="446" spans="3:10" ht="15.75">
      <c r="C446" s="9"/>
      <c r="D446" s="9"/>
      <c r="E446" s="9"/>
      <c r="F446" s="9"/>
      <c r="G446" s="9"/>
      <c r="H446" s="9"/>
      <c r="I446" s="9"/>
      <c r="J446" s="9"/>
    </row>
    <row r="447" spans="3:10" ht="15.75">
      <c r="C447" s="9"/>
      <c r="D447" s="9"/>
      <c r="E447" s="9"/>
      <c r="F447" s="9"/>
      <c r="G447" s="9"/>
      <c r="H447" s="9"/>
      <c r="I447" s="9"/>
      <c r="J447" s="9"/>
    </row>
    <row r="448" spans="3:10" ht="15.75">
      <c r="C448" s="9"/>
      <c r="D448" s="9"/>
      <c r="E448" s="9"/>
      <c r="F448" s="9"/>
      <c r="G448" s="9"/>
      <c r="H448" s="9"/>
      <c r="I448" s="9"/>
      <c r="J448" s="9"/>
    </row>
    <row r="449" spans="3:10" ht="15.75">
      <c r="C449" s="9"/>
      <c r="D449" s="9"/>
      <c r="E449" s="9"/>
      <c r="F449" s="9"/>
      <c r="G449" s="9"/>
      <c r="H449" s="9"/>
      <c r="I449" s="9"/>
      <c r="J449" s="9"/>
    </row>
    <row r="450" spans="3:10" ht="15.75">
      <c r="C450" s="9"/>
      <c r="D450" s="9"/>
      <c r="E450" s="9"/>
      <c r="F450" s="9"/>
      <c r="G450" s="9"/>
      <c r="H450" s="9"/>
      <c r="I450" s="9"/>
      <c r="J450" s="9"/>
    </row>
    <row r="451" spans="3:10" ht="15.75">
      <c r="C451" s="9"/>
      <c r="D451" s="9"/>
      <c r="E451" s="9"/>
      <c r="F451" s="9"/>
      <c r="G451" s="9"/>
      <c r="H451" s="9"/>
      <c r="I451" s="9"/>
      <c r="J451" s="9"/>
    </row>
    <row r="452" spans="3:10" ht="15.75">
      <c r="C452" s="9"/>
      <c r="D452" s="9"/>
      <c r="E452" s="9"/>
      <c r="F452" s="9"/>
      <c r="G452" s="9"/>
      <c r="H452" s="9"/>
      <c r="I452" s="9"/>
      <c r="J452" s="9"/>
    </row>
    <row r="453" spans="3:10" ht="15.75">
      <c r="C453" s="9"/>
      <c r="D453" s="9"/>
      <c r="E453" s="9"/>
      <c r="F453" s="9"/>
      <c r="G453" s="9"/>
      <c r="H453" s="9"/>
      <c r="I453" s="9"/>
      <c r="J453" s="9"/>
    </row>
    <row r="454" spans="3:10" ht="15.75">
      <c r="C454" s="9"/>
      <c r="D454" s="9"/>
      <c r="E454" s="9"/>
      <c r="F454" s="9"/>
      <c r="G454" s="9"/>
      <c r="H454" s="9"/>
      <c r="I454" s="9"/>
      <c r="J454" s="9"/>
    </row>
    <row r="455" spans="3:10" ht="15.75">
      <c r="C455" s="9"/>
      <c r="D455" s="9"/>
      <c r="E455" s="9"/>
      <c r="F455" s="9"/>
      <c r="G455" s="9"/>
      <c r="H455" s="9"/>
      <c r="I455" s="9"/>
      <c r="J455" s="9"/>
    </row>
    <row r="456" spans="3:10" ht="15.75">
      <c r="C456" s="9"/>
      <c r="D456" s="9"/>
      <c r="E456" s="9"/>
      <c r="F456" s="9"/>
      <c r="G456" s="9"/>
      <c r="H456" s="9"/>
      <c r="I456" s="9"/>
      <c r="J456" s="9"/>
    </row>
    <row r="457" spans="3:10" ht="15.75">
      <c r="C457" s="9"/>
      <c r="D457" s="9"/>
      <c r="E457" s="9"/>
      <c r="F457" s="9"/>
      <c r="G457" s="9"/>
      <c r="H457" s="9"/>
      <c r="I457" s="9"/>
      <c r="J457" s="9"/>
    </row>
    <row r="458" spans="3:10" ht="15.75">
      <c r="C458" s="9"/>
      <c r="D458" s="9"/>
      <c r="E458" s="9"/>
      <c r="F458" s="9"/>
      <c r="G458" s="9"/>
      <c r="H458" s="9"/>
      <c r="I458" s="9"/>
      <c r="J458" s="9"/>
    </row>
    <row r="459" spans="3:10" ht="15.75">
      <c r="C459" s="9"/>
      <c r="D459" s="9"/>
      <c r="E459" s="9"/>
      <c r="F459" s="9"/>
      <c r="G459" s="9"/>
      <c r="H459" s="9"/>
      <c r="I459" s="9"/>
      <c r="J459" s="9"/>
    </row>
    <row r="460" spans="3:10" ht="15.75">
      <c r="C460" s="9"/>
      <c r="D460" s="9"/>
      <c r="E460" s="9"/>
      <c r="F460" s="9"/>
      <c r="G460" s="9"/>
      <c r="H460" s="9"/>
      <c r="I460" s="9"/>
      <c r="J460" s="9"/>
    </row>
  </sheetData>
  <sheetProtection/>
  <mergeCells count="37">
    <mergeCell ref="A7:A9"/>
    <mergeCell ref="G8:H8"/>
    <mergeCell ref="E8:F8"/>
    <mergeCell ref="B7:B9"/>
    <mergeCell ref="C7:C9"/>
    <mergeCell ref="D7:D9"/>
    <mergeCell ref="F1:G2"/>
    <mergeCell ref="B4:I4"/>
    <mergeCell ref="B3:H3"/>
    <mergeCell ref="E7:H7"/>
    <mergeCell ref="A27:A29"/>
    <mergeCell ref="A15:A17"/>
    <mergeCell ref="C27:C29"/>
    <mergeCell ref="E27:H27"/>
    <mergeCell ref="D27:D29"/>
    <mergeCell ref="E16:F16"/>
    <mergeCell ref="B15:B17"/>
    <mergeCell ref="C15:C17"/>
    <mergeCell ref="D15:D17"/>
    <mergeCell ref="E15:H15"/>
    <mergeCell ref="G28:H28"/>
    <mergeCell ref="B27:B29"/>
    <mergeCell ref="E28:F28"/>
    <mergeCell ref="G16:H16"/>
    <mergeCell ref="D35:F35"/>
    <mergeCell ref="G35:H35"/>
    <mergeCell ref="G34:H34"/>
    <mergeCell ref="A34:C34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80.25" customHeight="1">
      <c r="A1" s="1"/>
      <c r="B1" s="1"/>
      <c r="C1" s="1"/>
      <c r="D1" s="1"/>
      <c r="E1" s="1"/>
      <c r="J1" s="445" t="s">
        <v>206</v>
      </c>
      <c r="K1" s="445"/>
      <c r="L1" s="445"/>
      <c r="M1" s="5"/>
    </row>
    <row r="2" spans="1:13" ht="15.75">
      <c r="A2" s="1"/>
      <c r="B2" s="1"/>
      <c r="C2" s="1"/>
      <c r="D2" s="1"/>
      <c r="E2" s="1"/>
      <c r="J2" s="18"/>
      <c r="K2" s="18"/>
      <c r="L2" s="18"/>
      <c r="M2" s="5"/>
    </row>
    <row r="3" spans="1:13" ht="15.75">
      <c r="A3" s="1"/>
      <c r="B3" s="1"/>
      <c r="C3" s="1"/>
      <c r="D3" s="1"/>
      <c r="E3" s="1"/>
      <c r="I3" t="s">
        <v>118</v>
      </c>
      <c r="J3" s="18"/>
      <c r="K3" s="18"/>
      <c r="L3" s="5"/>
      <c r="M3" s="5"/>
    </row>
    <row r="4" spans="1:13" ht="15.75">
      <c r="A4" s="1"/>
      <c r="B4" s="1"/>
      <c r="C4" s="1"/>
      <c r="D4" s="1"/>
      <c r="E4" s="1"/>
      <c r="I4" t="s">
        <v>117</v>
      </c>
      <c r="J4" s="18"/>
      <c r="K4" s="18"/>
      <c r="L4" s="5"/>
      <c r="M4" s="5"/>
    </row>
    <row r="5" spans="1:13" ht="15.75">
      <c r="A5" s="1"/>
      <c r="B5" s="1"/>
      <c r="C5" s="1"/>
      <c r="D5" s="1"/>
      <c r="E5" s="1"/>
      <c r="I5" t="s">
        <v>116</v>
      </c>
      <c r="J5" s="18"/>
      <c r="K5" s="18"/>
      <c r="L5" s="5"/>
      <c r="M5" s="5"/>
    </row>
    <row r="6" spans="1:13" ht="15.75">
      <c r="A6" s="1"/>
      <c r="B6" s="1"/>
      <c r="C6" s="1"/>
      <c r="D6" s="1"/>
      <c r="E6" s="1"/>
      <c r="J6" s="18"/>
      <c r="K6" s="18"/>
      <c r="L6" s="5"/>
      <c r="M6" s="5"/>
    </row>
    <row r="7" spans="1:13" ht="15.75">
      <c r="A7" s="1"/>
      <c r="B7" s="1"/>
      <c r="C7" s="1"/>
      <c r="D7" s="1"/>
      <c r="E7" s="1"/>
      <c r="I7" t="s">
        <v>204</v>
      </c>
      <c r="J7" s="18"/>
      <c r="K7" s="18"/>
      <c r="L7" s="5"/>
      <c r="M7" s="5"/>
    </row>
    <row r="8" spans="1:13" ht="15.75">
      <c r="A8" s="1"/>
      <c r="B8" s="1"/>
      <c r="C8" s="1"/>
      <c r="D8" s="1"/>
      <c r="E8" s="1"/>
      <c r="J8" s="18"/>
      <c r="K8" s="18"/>
      <c r="L8" s="5"/>
      <c r="M8" s="5"/>
    </row>
    <row r="9" spans="1:9" ht="15.75">
      <c r="A9" s="1"/>
      <c r="B9" s="1"/>
      <c r="C9" s="1"/>
      <c r="D9" s="1"/>
      <c r="E9" s="1"/>
      <c r="F9" s="18"/>
      <c r="G9" s="18"/>
      <c r="H9" s="5"/>
      <c r="I9" s="5"/>
    </row>
    <row r="10" spans="1:11" ht="15.75" customHeight="1">
      <c r="A10" s="1"/>
      <c r="B10" s="430" t="s">
        <v>106</v>
      </c>
      <c r="C10" s="430"/>
      <c r="D10" s="430"/>
      <c r="E10" s="430"/>
      <c r="F10" s="430"/>
      <c r="G10" s="430"/>
      <c r="H10" s="430"/>
      <c r="I10" s="430"/>
      <c r="J10" s="430"/>
      <c r="K10" s="430"/>
    </row>
    <row r="11" spans="1:11" ht="15.75" customHeight="1">
      <c r="A11" s="1"/>
      <c r="B11" s="430" t="s">
        <v>207</v>
      </c>
      <c r="C11" s="430"/>
      <c r="D11" s="430"/>
      <c r="E11" s="430"/>
      <c r="F11" s="430"/>
      <c r="G11" s="430"/>
      <c r="H11" s="430"/>
      <c r="I11" s="430"/>
      <c r="J11" s="430"/>
      <c r="K11" s="430"/>
    </row>
    <row r="12" ht="15">
      <c r="K12" t="s">
        <v>81</v>
      </c>
    </row>
    <row r="13" spans="1:14" ht="35.25" customHeight="1">
      <c r="A13" s="444" t="s">
        <v>90</v>
      </c>
      <c r="B13" s="444" t="s">
        <v>107</v>
      </c>
      <c r="C13" s="444" t="s">
        <v>108</v>
      </c>
      <c r="D13" s="444" t="s">
        <v>109</v>
      </c>
      <c r="E13" s="444" t="s">
        <v>110</v>
      </c>
      <c r="F13" s="444"/>
      <c r="G13" s="444"/>
      <c r="H13" s="444"/>
      <c r="I13" s="444"/>
      <c r="J13" s="444"/>
      <c r="K13" s="444"/>
      <c r="L13" s="444"/>
      <c r="M13" s="443" t="s">
        <v>119</v>
      </c>
      <c r="N13" s="443"/>
    </row>
    <row r="14" spans="1:14" ht="35.25" customHeight="1">
      <c r="A14" s="444"/>
      <c r="B14" s="444"/>
      <c r="C14" s="444"/>
      <c r="D14" s="444"/>
      <c r="E14" s="444" t="s">
        <v>112</v>
      </c>
      <c r="F14" s="444"/>
      <c r="G14" s="444"/>
      <c r="H14" s="444"/>
      <c r="I14" s="444"/>
      <c r="J14" s="444"/>
      <c r="K14" s="444" t="s">
        <v>113</v>
      </c>
      <c r="L14" s="444"/>
      <c r="M14" s="443"/>
      <c r="N14" s="443"/>
    </row>
    <row r="15" spans="1:14" ht="15" customHeight="1">
      <c r="A15" s="444"/>
      <c r="B15" s="444"/>
      <c r="C15" s="444"/>
      <c r="D15" s="444"/>
      <c r="E15" s="36" t="s">
        <v>84</v>
      </c>
      <c r="F15" s="36" t="s">
        <v>85</v>
      </c>
      <c r="G15" s="36" t="s">
        <v>86</v>
      </c>
      <c r="H15" s="36" t="s">
        <v>103</v>
      </c>
      <c r="I15" s="36" t="s">
        <v>87</v>
      </c>
      <c r="J15" s="37" t="s">
        <v>111</v>
      </c>
      <c r="K15" s="37" t="s">
        <v>114</v>
      </c>
      <c r="L15" s="37" t="s">
        <v>115</v>
      </c>
      <c r="M15" s="443"/>
      <c r="N15" s="443"/>
    </row>
    <row r="16" spans="1:14" ht="15">
      <c r="A16" s="35"/>
      <c r="B16" s="35"/>
      <c r="C16" s="35"/>
      <c r="D16" s="35"/>
      <c r="E16" s="35"/>
      <c r="F16" s="35"/>
      <c r="G16" s="35"/>
      <c r="H16" s="35"/>
      <c r="I16" s="35"/>
      <c r="J16" s="35">
        <f>SUM(E16:I16)</f>
        <v>0</v>
      </c>
      <c r="K16" s="35"/>
      <c r="L16" s="35"/>
      <c r="M16" s="35"/>
      <c r="N16" s="35"/>
    </row>
    <row r="17" spans="1:14" ht="15">
      <c r="A17" s="35"/>
      <c r="B17" s="35"/>
      <c r="C17" s="35"/>
      <c r="D17" s="35"/>
      <c r="E17" s="35"/>
      <c r="F17" s="35"/>
      <c r="G17" s="35"/>
      <c r="H17" s="35"/>
      <c r="I17" s="35"/>
      <c r="J17" s="35">
        <f>SUM(E17:I17)</f>
        <v>0</v>
      </c>
      <c r="K17" s="35"/>
      <c r="L17" s="35"/>
      <c r="M17" s="35"/>
      <c r="N17" s="35"/>
    </row>
    <row r="18" spans="1:14" ht="15">
      <c r="A18" s="35"/>
      <c r="B18" s="35"/>
      <c r="C18" s="35"/>
      <c r="D18" s="35"/>
      <c r="E18" s="35"/>
      <c r="F18" s="35"/>
      <c r="G18" s="35"/>
      <c r="H18" s="35"/>
      <c r="I18" s="35"/>
      <c r="J18" s="35">
        <f>SUM(E18:I18)</f>
        <v>0</v>
      </c>
      <c r="K18" s="35"/>
      <c r="L18" s="35"/>
      <c r="M18" s="35"/>
      <c r="N18" s="35"/>
    </row>
    <row r="19" spans="1:14" ht="15">
      <c r="A19" s="35"/>
      <c r="B19" s="35"/>
      <c r="C19" s="35"/>
      <c r="D19" s="35"/>
      <c r="E19" s="35"/>
      <c r="F19" s="35"/>
      <c r="G19" s="35"/>
      <c r="H19" s="35"/>
      <c r="I19" s="35"/>
      <c r="J19" s="35">
        <f>SUM(E19:I19)</f>
        <v>0</v>
      </c>
      <c r="K19" s="35"/>
      <c r="L19" s="35"/>
      <c r="M19" s="35"/>
      <c r="N19" s="35"/>
    </row>
    <row r="20" spans="1:14" ht="15">
      <c r="A20" s="35"/>
      <c r="B20" s="35"/>
      <c r="C20" s="35"/>
      <c r="D20" s="35" t="s">
        <v>105</v>
      </c>
      <c r="E20" s="35">
        <f>SUM(E16:E19)</f>
        <v>0</v>
      </c>
      <c r="F20" s="35">
        <f aca="true" t="shared" si="0" ref="F20:L20">SUM(F16:F19)</f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>SUM(E20:I20)</f>
        <v>0</v>
      </c>
      <c r="K20" s="35">
        <f t="shared" si="0"/>
        <v>0</v>
      </c>
      <c r="L20" s="35">
        <f t="shared" si="0"/>
        <v>0</v>
      </c>
      <c r="M20" s="35"/>
      <c r="N20" s="35"/>
    </row>
    <row r="23" ht="15">
      <c r="K23" t="s">
        <v>82</v>
      </c>
    </row>
    <row r="24" spans="1:14" ht="15">
      <c r="A24" s="444" t="s">
        <v>90</v>
      </c>
      <c r="B24" s="444" t="s">
        <v>107</v>
      </c>
      <c r="C24" s="444" t="s">
        <v>108</v>
      </c>
      <c r="D24" s="444" t="s">
        <v>109</v>
      </c>
      <c r="E24" s="444" t="s">
        <v>110</v>
      </c>
      <c r="F24" s="444"/>
      <c r="G24" s="444"/>
      <c r="H24" s="444"/>
      <c r="I24" s="444"/>
      <c r="J24" s="444"/>
      <c r="K24" s="444"/>
      <c r="L24" s="444"/>
      <c r="M24" s="443" t="s">
        <v>119</v>
      </c>
      <c r="N24" s="443"/>
    </row>
    <row r="25" spans="1:14" ht="28.5" customHeight="1">
      <c r="A25" s="444"/>
      <c r="B25" s="444"/>
      <c r="C25" s="444"/>
      <c r="D25" s="444"/>
      <c r="E25" s="444" t="s">
        <v>112</v>
      </c>
      <c r="F25" s="444"/>
      <c r="G25" s="444"/>
      <c r="H25" s="444"/>
      <c r="I25" s="444"/>
      <c r="J25" s="444"/>
      <c r="K25" s="444" t="s">
        <v>113</v>
      </c>
      <c r="L25" s="444"/>
      <c r="M25" s="443"/>
      <c r="N25" s="443"/>
    </row>
    <row r="26" spans="1:14" ht="45.75" customHeight="1">
      <c r="A26" s="444"/>
      <c r="B26" s="444"/>
      <c r="C26" s="444"/>
      <c r="D26" s="444"/>
      <c r="E26" s="36" t="s">
        <v>84</v>
      </c>
      <c r="F26" s="36" t="s">
        <v>85</v>
      </c>
      <c r="G26" s="36" t="s">
        <v>86</v>
      </c>
      <c r="H26" s="36" t="s">
        <v>103</v>
      </c>
      <c r="I26" s="36" t="s">
        <v>87</v>
      </c>
      <c r="J26" s="37" t="s">
        <v>111</v>
      </c>
      <c r="K26" s="37" t="s">
        <v>114</v>
      </c>
      <c r="L26" s="37" t="s">
        <v>115</v>
      </c>
      <c r="M26" s="443"/>
      <c r="N26" s="443"/>
    </row>
    <row r="27" spans="1:14" ht="15">
      <c r="A27" s="35"/>
      <c r="B27" s="35"/>
      <c r="C27" s="35"/>
      <c r="D27" s="35"/>
      <c r="E27" s="35"/>
      <c r="F27" s="35"/>
      <c r="G27" s="35"/>
      <c r="H27" s="35"/>
      <c r="I27" s="35"/>
      <c r="J27" s="35">
        <f>SUM(E27:I27)</f>
        <v>0</v>
      </c>
      <c r="K27" s="35"/>
      <c r="L27" s="35"/>
      <c r="M27" s="35"/>
      <c r="N27" s="35"/>
    </row>
    <row r="28" spans="1:14" ht="15">
      <c r="A28" s="35"/>
      <c r="B28" s="35"/>
      <c r="C28" s="35"/>
      <c r="D28" s="35"/>
      <c r="E28" s="35"/>
      <c r="F28" s="35"/>
      <c r="G28" s="35"/>
      <c r="H28" s="35"/>
      <c r="I28" s="35"/>
      <c r="J28" s="35">
        <f>SUM(E28:I28)</f>
        <v>0</v>
      </c>
      <c r="K28" s="35"/>
      <c r="L28" s="35"/>
      <c r="M28" s="35"/>
      <c r="N28" s="35"/>
    </row>
    <row r="29" spans="1:14" ht="15">
      <c r="A29" s="35"/>
      <c r="B29" s="35"/>
      <c r="C29" s="35"/>
      <c r="D29" s="35"/>
      <c r="E29" s="35"/>
      <c r="F29" s="35"/>
      <c r="G29" s="35"/>
      <c r="H29" s="35"/>
      <c r="I29" s="35"/>
      <c r="J29" s="35">
        <f>SUM(E29:I29)</f>
        <v>0</v>
      </c>
      <c r="K29" s="35"/>
      <c r="L29" s="35"/>
      <c r="M29" s="35"/>
      <c r="N29" s="35"/>
    </row>
    <row r="30" spans="1:14" ht="15">
      <c r="A30" s="35"/>
      <c r="B30" s="35"/>
      <c r="C30" s="35"/>
      <c r="D30" s="35"/>
      <c r="E30" s="35"/>
      <c r="F30" s="35"/>
      <c r="G30" s="35"/>
      <c r="H30" s="35"/>
      <c r="I30" s="35"/>
      <c r="J30" s="35">
        <f>SUM(E30:I30)</f>
        <v>0</v>
      </c>
      <c r="K30" s="35"/>
      <c r="L30" s="35"/>
      <c r="M30" s="35"/>
      <c r="N30" s="35"/>
    </row>
    <row r="31" spans="1:14" ht="15">
      <c r="A31" s="35"/>
      <c r="B31" s="35"/>
      <c r="C31" s="35"/>
      <c r="D31" s="35" t="s">
        <v>105</v>
      </c>
      <c r="E31" s="35">
        <f>SUM(E27:E30)</f>
        <v>0</v>
      </c>
      <c r="F31" s="35">
        <f>SUM(F27:F30)</f>
        <v>0</v>
      </c>
      <c r="G31" s="35">
        <f>SUM(G27:G30)</f>
        <v>0</v>
      </c>
      <c r="H31" s="35">
        <f>SUM(H27:H30)</f>
        <v>0</v>
      </c>
      <c r="I31" s="35">
        <f>SUM(I27:I30)</f>
        <v>0</v>
      </c>
      <c r="J31" s="35">
        <f>SUM(E31:I31)</f>
        <v>0</v>
      </c>
      <c r="K31" s="35">
        <f>SUM(K27:K30)</f>
        <v>0</v>
      </c>
      <c r="L31" s="35">
        <f>SUM(L27:L30)</f>
        <v>0</v>
      </c>
      <c r="M31" s="35"/>
      <c r="N31" s="35"/>
    </row>
    <row r="33" ht="15">
      <c r="K33" t="s">
        <v>83</v>
      </c>
    </row>
    <row r="34" spans="1:14" ht="15">
      <c r="A34" s="444" t="s">
        <v>90</v>
      </c>
      <c r="B34" s="444" t="s">
        <v>107</v>
      </c>
      <c r="C34" s="444" t="s">
        <v>108</v>
      </c>
      <c r="D34" s="444" t="s">
        <v>109</v>
      </c>
      <c r="E34" s="444" t="s">
        <v>110</v>
      </c>
      <c r="F34" s="444"/>
      <c r="G34" s="444"/>
      <c r="H34" s="444"/>
      <c r="I34" s="444"/>
      <c r="J34" s="444"/>
      <c r="K34" s="444"/>
      <c r="L34" s="444"/>
      <c r="M34" s="443" t="s">
        <v>119</v>
      </c>
      <c r="N34" s="443"/>
    </row>
    <row r="35" spans="1:14" ht="29.25" customHeight="1">
      <c r="A35" s="444"/>
      <c r="B35" s="444"/>
      <c r="C35" s="444"/>
      <c r="D35" s="444"/>
      <c r="E35" s="444" t="s">
        <v>112</v>
      </c>
      <c r="F35" s="444"/>
      <c r="G35" s="444"/>
      <c r="H35" s="444"/>
      <c r="I35" s="444"/>
      <c r="J35" s="444"/>
      <c r="K35" s="444" t="s">
        <v>113</v>
      </c>
      <c r="L35" s="444"/>
      <c r="M35" s="443"/>
      <c r="N35" s="443"/>
    </row>
    <row r="36" spans="1:14" ht="45" customHeight="1">
      <c r="A36" s="444"/>
      <c r="B36" s="444"/>
      <c r="C36" s="444"/>
      <c r="D36" s="444"/>
      <c r="E36" s="36" t="s">
        <v>84</v>
      </c>
      <c r="F36" s="36" t="s">
        <v>85</v>
      </c>
      <c r="G36" s="36" t="s">
        <v>86</v>
      </c>
      <c r="H36" s="36" t="s">
        <v>103</v>
      </c>
      <c r="I36" s="36" t="s">
        <v>87</v>
      </c>
      <c r="J36" s="37" t="s">
        <v>111</v>
      </c>
      <c r="K36" s="37" t="s">
        <v>114</v>
      </c>
      <c r="L36" s="37" t="s">
        <v>115</v>
      </c>
      <c r="M36" s="443"/>
      <c r="N36" s="443"/>
    </row>
    <row r="37" spans="1:14" ht="15">
      <c r="A37" s="35"/>
      <c r="B37" s="35"/>
      <c r="C37" s="35"/>
      <c r="D37" s="35"/>
      <c r="E37" s="35"/>
      <c r="F37" s="35"/>
      <c r="G37" s="35"/>
      <c r="H37" s="35"/>
      <c r="I37" s="35"/>
      <c r="J37" s="35">
        <f>SUM(E37:I37)</f>
        <v>0</v>
      </c>
      <c r="K37" s="35"/>
      <c r="L37" s="35"/>
      <c r="M37" s="35"/>
      <c r="N37" s="35"/>
    </row>
    <row r="38" spans="1:14" ht="15">
      <c r="A38" s="35"/>
      <c r="B38" s="35"/>
      <c r="C38" s="35"/>
      <c r="D38" s="35"/>
      <c r="E38" s="35"/>
      <c r="F38" s="35"/>
      <c r="G38" s="35"/>
      <c r="H38" s="35"/>
      <c r="I38" s="35"/>
      <c r="J38" s="35">
        <f>SUM(E38:I38)</f>
        <v>0</v>
      </c>
      <c r="K38" s="35"/>
      <c r="L38" s="35"/>
      <c r="M38" s="35"/>
      <c r="N38" s="35"/>
    </row>
    <row r="39" spans="1:14" ht="15">
      <c r="A39" s="35"/>
      <c r="B39" s="35"/>
      <c r="C39" s="35"/>
      <c r="D39" s="35"/>
      <c r="E39" s="35"/>
      <c r="F39" s="35"/>
      <c r="G39" s="35"/>
      <c r="H39" s="35"/>
      <c r="I39" s="35"/>
      <c r="J39" s="35">
        <f>SUM(E39:I39)</f>
        <v>0</v>
      </c>
      <c r="K39" s="35"/>
      <c r="L39" s="35"/>
      <c r="M39" s="35"/>
      <c r="N39" s="35"/>
    </row>
    <row r="40" spans="1:14" ht="15">
      <c r="A40" s="35"/>
      <c r="B40" s="35"/>
      <c r="C40" s="35"/>
      <c r="D40" s="35"/>
      <c r="E40" s="35"/>
      <c r="F40" s="35"/>
      <c r="G40" s="35"/>
      <c r="H40" s="35"/>
      <c r="I40" s="35"/>
      <c r="J40" s="35">
        <f>SUM(E40:I40)</f>
        <v>0</v>
      </c>
      <c r="K40" s="35"/>
      <c r="L40" s="35"/>
      <c r="M40" s="35"/>
      <c r="N40" s="35"/>
    </row>
    <row r="41" spans="1:14" ht="15">
      <c r="A41" s="35"/>
      <c r="B41" s="35"/>
      <c r="C41" s="35"/>
      <c r="D41" s="35" t="s">
        <v>105</v>
      </c>
      <c r="E41" s="35">
        <f>SUM(E37:E40)</f>
        <v>0</v>
      </c>
      <c r="F41" s="35">
        <f>SUM(F37:F40)</f>
        <v>0</v>
      </c>
      <c r="G41" s="35">
        <f>SUM(G37:G40)</f>
        <v>0</v>
      </c>
      <c r="H41" s="35">
        <f>SUM(H37:H40)</f>
        <v>0</v>
      </c>
      <c r="I41" s="35">
        <f>SUM(I37:I40)</f>
        <v>0</v>
      </c>
      <c r="J41" s="35">
        <f>SUM(E41:I41)</f>
        <v>0</v>
      </c>
      <c r="K41" s="35">
        <f>SUM(K37:K40)</f>
        <v>0</v>
      </c>
      <c r="L41" s="35">
        <f>SUM(L37:L40)</f>
        <v>0</v>
      </c>
      <c r="M41" s="35"/>
      <c r="N41" s="35"/>
    </row>
    <row r="45" spans="1:12" ht="15.75" customHeight="1">
      <c r="A45" s="438" t="s">
        <v>46</v>
      </c>
      <c r="B45" s="438"/>
      <c r="C45" s="438"/>
      <c r="D45" s="26"/>
      <c r="E45" s="26"/>
      <c r="F45" s="26"/>
      <c r="G45" s="26"/>
      <c r="H45" s="26"/>
      <c r="I45" s="27"/>
      <c r="J45" s="28"/>
      <c r="K45" s="439"/>
      <c r="L45" s="439"/>
    </row>
    <row r="46" spans="1:12" ht="15.75" customHeight="1">
      <c r="A46" s="25"/>
      <c r="B46" s="29" t="s">
        <v>47</v>
      </c>
      <c r="C46" s="26"/>
      <c r="D46" s="26"/>
      <c r="E46" s="26"/>
      <c r="F46" s="26"/>
      <c r="G46" s="26"/>
      <c r="H46" s="26"/>
      <c r="I46" s="436"/>
      <c r="J46" s="436"/>
      <c r="K46" s="442" t="s">
        <v>45</v>
      </c>
      <c r="L46" s="442"/>
    </row>
    <row r="47" spans="1:12" ht="15.75">
      <c r="A47" s="24"/>
      <c r="B47" s="24"/>
      <c r="C47" s="26"/>
      <c r="D47" s="26"/>
      <c r="E47" s="26"/>
      <c r="F47" s="26"/>
      <c r="G47" s="26"/>
      <c r="H47" s="26"/>
      <c r="I47" s="26"/>
      <c r="J47" s="24"/>
      <c r="K47" s="24"/>
      <c r="L47" s="24"/>
    </row>
    <row r="48" spans="1:12" ht="15.75">
      <c r="A48" s="438" t="s">
        <v>48</v>
      </c>
      <c r="B48" s="438"/>
      <c r="C48" s="438"/>
      <c r="D48" s="26"/>
      <c r="E48" s="26"/>
      <c r="F48" s="26"/>
      <c r="G48" s="26"/>
      <c r="H48" s="26"/>
      <c r="I48" s="27"/>
      <c r="J48" s="28"/>
      <c r="K48" s="439"/>
      <c r="L48" s="439"/>
    </row>
    <row r="49" spans="1:12" ht="15.75">
      <c r="A49" s="25"/>
      <c r="B49" s="25"/>
      <c r="C49" s="26"/>
      <c r="D49" s="26"/>
      <c r="E49" s="26"/>
      <c r="F49" s="26"/>
      <c r="G49" s="26"/>
      <c r="H49" s="26"/>
      <c r="I49" s="440"/>
      <c r="J49" s="436"/>
      <c r="K49" s="442" t="s">
        <v>45</v>
      </c>
      <c r="L49" s="442"/>
    </row>
    <row r="50" spans="1:12" ht="15.75">
      <c r="A50" s="438" t="s">
        <v>49</v>
      </c>
      <c r="B50" s="438"/>
      <c r="C50" s="438"/>
      <c r="D50" s="441"/>
      <c r="E50" s="441"/>
      <c r="F50" s="441"/>
      <c r="G50" s="30"/>
      <c r="H50" s="27"/>
      <c r="I50" s="31"/>
      <c r="J50" s="439"/>
      <c r="K50" s="439"/>
      <c r="L50" s="32"/>
    </row>
    <row r="51" spans="1:13" ht="31.5" customHeight="1">
      <c r="A51" s="25"/>
      <c r="B51" s="25"/>
      <c r="C51" s="26"/>
      <c r="D51" s="436" t="s">
        <v>50</v>
      </c>
      <c r="E51" s="436"/>
      <c r="F51" s="436"/>
      <c r="G51" s="30"/>
      <c r="H51" s="436" t="s">
        <v>44</v>
      </c>
      <c r="I51" s="436"/>
      <c r="J51" s="437" t="s">
        <v>45</v>
      </c>
      <c r="K51" s="437"/>
      <c r="L51" s="437" t="s">
        <v>51</v>
      </c>
      <c r="M51" s="437"/>
    </row>
    <row r="52" spans="1:12" ht="15.75">
      <c r="A52" s="25"/>
      <c r="B52" s="25"/>
      <c r="C52" s="26"/>
      <c r="D52" s="26"/>
      <c r="E52" s="26"/>
      <c r="F52" s="26"/>
      <c r="G52" s="26"/>
      <c r="H52" s="26"/>
      <c r="I52" s="26"/>
      <c r="J52" s="24"/>
      <c r="K52" s="24"/>
      <c r="L52" s="24"/>
    </row>
    <row r="53" spans="1:12" ht="15.75">
      <c r="A53" s="25"/>
      <c r="B53" s="25"/>
      <c r="C53" s="26"/>
      <c r="D53" s="26"/>
      <c r="E53" s="26"/>
      <c r="F53" s="26"/>
      <c r="G53" s="26"/>
      <c r="H53" s="26"/>
      <c r="I53" s="26"/>
      <c r="J53" s="24"/>
      <c r="K53" s="24"/>
      <c r="L53" s="24"/>
    </row>
  </sheetData>
  <sheetProtection/>
  <mergeCells count="42">
    <mergeCell ref="A13:A15"/>
    <mergeCell ref="B13:B15"/>
    <mergeCell ref="A34:A36"/>
    <mergeCell ref="B34:B36"/>
    <mergeCell ref="A24:A26"/>
    <mergeCell ref="E34:L34"/>
    <mergeCell ref="J1:L1"/>
    <mergeCell ref="E13:L13"/>
    <mergeCell ref="B10:K10"/>
    <mergeCell ref="B11:K11"/>
    <mergeCell ref="C13:C15"/>
    <mergeCell ref="E14:J14"/>
    <mergeCell ref="K25:L25"/>
    <mergeCell ref="A45:C45"/>
    <mergeCell ref="I46:J46"/>
    <mergeCell ref="M34:N36"/>
    <mergeCell ref="E35:J35"/>
    <mergeCell ref="K35:L35"/>
    <mergeCell ref="K46:L46"/>
    <mergeCell ref="K45:L45"/>
    <mergeCell ref="D34:D36"/>
    <mergeCell ref="C34:C36"/>
    <mergeCell ref="K49:L49"/>
    <mergeCell ref="M13:N15"/>
    <mergeCell ref="B24:B26"/>
    <mergeCell ref="C24:C26"/>
    <mergeCell ref="D24:D26"/>
    <mergeCell ref="K14:L14"/>
    <mergeCell ref="E24:L24"/>
    <mergeCell ref="D13:D15"/>
    <mergeCell ref="M24:N26"/>
    <mergeCell ref="E25:J2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A50:C50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1" ht="15">
      <c r="F1" t="s">
        <v>213</v>
      </c>
    </row>
    <row r="2" spans="1:15" ht="18.75">
      <c r="A2" s="448" t="s">
        <v>88</v>
      </c>
      <c r="B2" s="448"/>
      <c r="C2" s="448"/>
      <c r="D2" s="448"/>
      <c r="E2" s="448"/>
      <c r="F2" s="448"/>
      <c r="G2" s="448"/>
      <c r="H2" s="81"/>
      <c r="I2" s="81"/>
      <c r="J2" s="81"/>
      <c r="K2" s="81"/>
      <c r="L2" s="81"/>
      <c r="M2" s="81"/>
      <c r="N2" s="81"/>
      <c r="O2" s="81"/>
    </row>
    <row r="3" spans="1:15" ht="15.75">
      <c r="A3" s="449" t="s">
        <v>208</v>
      </c>
      <c r="B3" s="449"/>
      <c r="C3" s="449"/>
      <c r="D3" s="449"/>
      <c r="E3" s="449"/>
      <c r="F3" s="449"/>
      <c r="G3" s="449"/>
      <c r="H3" s="82"/>
      <c r="I3" s="82"/>
      <c r="J3" s="82"/>
      <c r="K3" s="82"/>
      <c r="L3" s="82"/>
      <c r="M3" s="82"/>
      <c r="N3" s="82"/>
      <c r="O3" s="82"/>
    </row>
    <row r="4" spans="1:16" ht="15.75">
      <c r="A4" s="449" t="s">
        <v>179</v>
      </c>
      <c r="B4" s="449"/>
      <c r="C4" s="449"/>
      <c r="D4" s="449"/>
      <c r="E4" s="449"/>
      <c r="F4" s="449"/>
      <c r="G4" s="449"/>
      <c r="H4" s="82"/>
      <c r="I4" s="82"/>
      <c r="J4" s="82"/>
      <c r="K4" s="82"/>
      <c r="L4" s="82"/>
      <c r="M4" s="82"/>
      <c r="N4" s="82"/>
      <c r="O4" s="82"/>
      <c r="P4" s="82"/>
    </row>
    <row r="5" ht="15.75">
      <c r="A5" s="72"/>
    </row>
    <row r="6" ht="15.75">
      <c r="A6" s="72"/>
    </row>
    <row r="7" ht="15.75">
      <c r="A7" s="72" t="s">
        <v>180</v>
      </c>
    </row>
    <row r="8" ht="15.75">
      <c r="A8" s="72" t="s">
        <v>181</v>
      </c>
    </row>
    <row r="9" ht="15.75">
      <c r="A9" s="72" t="s">
        <v>182</v>
      </c>
    </row>
    <row r="10" ht="15.75">
      <c r="A10" s="72" t="s">
        <v>183</v>
      </c>
    </row>
    <row r="11" ht="18.75">
      <c r="A11" s="72" t="s">
        <v>184</v>
      </c>
    </row>
    <row r="12" spans="1:7" ht="12.75" customHeight="1">
      <c r="A12" s="72"/>
      <c r="G12" t="s">
        <v>7</v>
      </c>
    </row>
    <row r="13" spans="1:7" ht="42.75" customHeight="1">
      <c r="A13" s="450" t="s">
        <v>192</v>
      </c>
      <c r="B13" s="453" t="s">
        <v>185</v>
      </c>
      <c r="C13" s="450" t="s">
        <v>193</v>
      </c>
      <c r="D13" s="454" t="s">
        <v>209</v>
      </c>
      <c r="E13" s="455"/>
      <c r="F13" s="453" t="s">
        <v>199</v>
      </c>
      <c r="G13" s="453"/>
    </row>
    <row r="14" spans="1:7" ht="15">
      <c r="A14" s="451"/>
      <c r="B14" s="453"/>
      <c r="C14" s="451"/>
      <c r="D14" s="456"/>
      <c r="E14" s="457"/>
      <c r="F14" s="453"/>
      <c r="G14" s="453"/>
    </row>
    <row r="15" spans="1:7" ht="15.75">
      <c r="A15" s="452"/>
      <c r="B15" s="453"/>
      <c r="C15" s="452"/>
      <c r="D15" s="76" t="s">
        <v>186</v>
      </c>
      <c r="E15" s="76" t="s">
        <v>187</v>
      </c>
      <c r="F15" s="76" t="s">
        <v>200</v>
      </c>
      <c r="G15" s="76" t="s">
        <v>201</v>
      </c>
    </row>
    <row r="16" spans="1:7" ht="64.5" customHeight="1">
      <c r="A16" s="77" t="s">
        <v>203</v>
      </c>
      <c r="B16" s="83" t="s">
        <v>202</v>
      </c>
      <c r="C16" s="83" t="s">
        <v>140</v>
      </c>
      <c r="D16" s="79"/>
      <c r="E16" s="79"/>
      <c r="F16" s="84"/>
      <c r="G16" s="85"/>
    </row>
    <row r="17" spans="1:7" ht="15.75">
      <c r="A17" s="77"/>
      <c r="B17" s="78"/>
      <c r="C17" s="78"/>
      <c r="D17" s="79"/>
      <c r="E17" s="79"/>
      <c r="F17" s="79"/>
      <c r="G17" s="78"/>
    </row>
    <row r="18" spans="1:7" ht="15.75" hidden="1">
      <c r="A18" s="77"/>
      <c r="B18" s="78"/>
      <c r="C18" s="78"/>
      <c r="D18" s="79"/>
      <c r="E18" s="79"/>
      <c r="F18" s="79"/>
      <c r="G18" s="78"/>
    </row>
    <row r="19" spans="1:7" ht="15.75">
      <c r="A19" s="77"/>
      <c r="B19" s="78"/>
      <c r="C19" s="78"/>
      <c r="D19" s="79"/>
      <c r="E19" s="79"/>
      <c r="F19" s="79"/>
      <c r="G19" s="78"/>
    </row>
    <row r="20" spans="1:7" ht="15.75" hidden="1">
      <c r="A20" s="79"/>
      <c r="B20" s="79"/>
      <c r="C20" s="79"/>
      <c r="D20" s="79"/>
      <c r="E20" s="79"/>
      <c r="F20" s="79"/>
      <c r="G20" s="78"/>
    </row>
    <row r="21" spans="1:7" ht="18.75">
      <c r="A21" s="446" t="s">
        <v>188</v>
      </c>
      <c r="B21" s="447"/>
      <c r="C21" s="447"/>
      <c r="D21" s="447"/>
      <c r="E21" s="447"/>
      <c r="F21" s="86"/>
      <c r="G21" s="80"/>
    </row>
    <row r="22" ht="15.75">
      <c r="A22" s="73"/>
    </row>
    <row r="23" ht="15.75">
      <c r="A23" s="72" t="s">
        <v>194</v>
      </c>
    </row>
    <row r="24" ht="15">
      <c r="A24" s="74" t="s">
        <v>195</v>
      </c>
    </row>
    <row r="25" ht="15">
      <c r="A25" s="74"/>
    </row>
    <row r="26" ht="15.75">
      <c r="A26" s="72" t="s">
        <v>196</v>
      </c>
    </row>
    <row r="27" ht="15">
      <c r="A27" s="74" t="s">
        <v>197</v>
      </c>
    </row>
    <row r="28" ht="15">
      <c r="A28" s="74"/>
    </row>
    <row r="29" ht="15.75">
      <c r="A29" s="72" t="s">
        <v>189</v>
      </c>
    </row>
    <row r="30" ht="15.75">
      <c r="A30" s="72" t="s">
        <v>190</v>
      </c>
    </row>
    <row r="31" ht="15.75">
      <c r="A31" s="72" t="s">
        <v>210</v>
      </c>
    </row>
    <row r="32" ht="15">
      <c r="A32" s="75" t="s">
        <v>191</v>
      </c>
    </row>
    <row r="33" ht="15.75">
      <c r="A33" s="72"/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01"/>
  <sheetViews>
    <sheetView zoomScalePageLayoutView="0" workbookViewId="0" topLeftCell="A1">
      <pane xSplit="9" ySplit="14" topLeftCell="J5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40625" defaultRowHeight="15"/>
  <cols>
    <col min="1" max="2" width="9.140625" style="38" customWidth="1"/>
    <col min="3" max="3" width="4.7109375" style="38" customWidth="1"/>
    <col min="4" max="4" width="5.57421875" style="38" customWidth="1"/>
    <col min="5" max="5" width="4.57421875" style="38" customWidth="1"/>
    <col min="6" max="6" width="3.8515625" style="38" customWidth="1"/>
    <col min="7" max="7" width="9.140625" style="38" customWidth="1"/>
    <col min="8" max="8" width="5.140625" style="38" customWidth="1"/>
    <col min="9" max="9" width="6.7109375" style="38" customWidth="1"/>
    <col min="10" max="10" width="8.57421875" style="38" customWidth="1"/>
    <col min="11" max="12" width="8.28125" style="38" customWidth="1"/>
    <col min="13" max="13" width="12.8515625" style="39" customWidth="1"/>
    <col min="14" max="16" width="9.140625" style="39" customWidth="1"/>
    <col min="17" max="17" width="11.57421875" style="39" customWidth="1"/>
    <col min="18" max="18" width="11.00390625" style="39" customWidth="1"/>
    <col min="19" max="19" width="11.00390625" style="38" customWidth="1"/>
    <col min="20" max="20" width="9.140625" style="38" customWidth="1"/>
    <col min="21" max="16384" width="9.140625" style="40" customWidth="1"/>
  </cols>
  <sheetData>
    <row r="1" spans="15:18" ht="17.25" customHeight="1">
      <c r="O1" s="445" t="s">
        <v>214</v>
      </c>
      <c r="P1" s="445"/>
      <c r="Q1" s="445"/>
      <c r="R1" s="445"/>
    </row>
    <row r="2" spans="15:18" ht="18.75">
      <c r="O2" s="445"/>
      <c r="P2" s="445"/>
      <c r="Q2" s="445"/>
      <c r="R2" s="445"/>
    </row>
    <row r="3" spans="15:17" ht="18.75">
      <c r="O3" t="s">
        <v>117</v>
      </c>
      <c r="P3" s="18"/>
      <c r="Q3" s="18"/>
    </row>
    <row r="4" spans="15:17" ht="18.75">
      <c r="O4" t="s">
        <v>116</v>
      </c>
      <c r="P4" s="18"/>
      <c r="Q4" s="18"/>
    </row>
    <row r="5" spans="15:17" ht="7.5" customHeight="1">
      <c r="O5"/>
      <c r="P5" s="18"/>
      <c r="Q5" s="18"/>
    </row>
    <row r="6" spans="15:17" ht="18.75">
      <c r="O6" t="s">
        <v>204</v>
      </c>
      <c r="P6" s="18"/>
      <c r="Q6" s="18"/>
    </row>
    <row r="7" ht="9" customHeight="1"/>
    <row r="8" spans="1:18" ht="18.75" customHeight="1">
      <c r="A8" s="487" t="s">
        <v>165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</row>
    <row r="9" spans="1:16" ht="18.75">
      <c r="A9" s="42"/>
      <c r="B9" s="42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</row>
    <row r="10" spans="1:16" ht="18.75" customHeight="1">
      <c r="A10" s="42"/>
      <c r="B10" s="42"/>
      <c r="C10" s="489" t="s">
        <v>176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</row>
    <row r="11" spans="1:16" ht="18.75" customHeight="1">
      <c r="A11" s="42"/>
      <c r="B11" s="42"/>
      <c r="C11" s="70"/>
      <c r="D11" s="70"/>
      <c r="E11" s="70"/>
      <c r="F11" s="489" t="s">
        <v>162</v>
      </c>
      <c r="G11" s="489"/>
      <c r="H11" s="489"/>
      <c r="I11" s="489"/>
      <c r="J11" s="489"/>
      <c r="K11" s="489"/>
      <c r="L11" s="489"/>
      <c r="M11" s="489"/>
      <c r="N11" s="489"/>
      <c r="O11" s="489"/>
      <c r="P11" s="43"/>
    </row>
    <row r="12" ht="17.25" customHeight="1">
      <c r="O12" s="39" t="s">
        <v>7</v>
      </c>
    </row>
    <row r="13" spans="1:20" s="1" customFormat="1" ht="15.75" customHeight="1">
      <c r="A13" s="482" t="s">
        <v>25</v>
      </c>
      <c r="B13" s="483"/>
      <c r="C13" s="478" t="s">
        <v>16</v>
      </c>
      <c r="D13" s="478" t="s">
        <v>17</v>
      </c>
      <c r="E13" s="478" t="s">
        <v>18</v>
      </c>
      <c r="F13" s="478" t="s">
        <v>19</v>
      </c>
      <c r="G13" s="478" t="s">
        <v>125</v>
      </c>
      <c r="H13" s="478" t="s">
        <v>126</v>
      </c>
      <c r="I13" s="478" t="s">
        <v>22</v>
      </c>
      <c r="J13" s="478" t="s">
        <v>23</v>
      </c>
      <c r="K13" s="478" t="s">
        <v>127</v>
      </c>
      <c r="L13" s="478" t="s">
        <v>217</v>
      </c>
      <c r="M13" s="490" t="s">
        <v>218</v>
      </c>
      <c r="N13" s="492" t="s">
        <v>24</v>
      </c>
      <c r="O13" s="493"/>
      <c r="P13" s="494"/>
      <c r="Q13" s="486" t="s">
        <v>130</v>
      </c>
      <c r="R13" s="486" t="s">
        <v>205</v>
      </c>
      <c r="S13" s="38"/>
      <c r="T13" s="38"/>
    </row>
    <row r="14" spans="1:20" s="1" customFormat="1" ht="38.25">
      <c r="A14" s="484"/>
      <c r="B14" s="485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91"/>
      <c r="N14" s="44" t="s">
        <v>131</v>
      </c>
      <c r="O14" s="44" t="s">
        <v>132</v>
      </c>
      <c r="P14" s="44" t="s">
        <v>133</v>
      </c>
      <c r="Q14" s="486"/>
      <c r="R14" s="486"/>
      <c r="S14" s="38"/>
      <c r="T14" s="38"/>
    </row>
    <row r="15" spans="1:20" s="1" customFormat="1" ht="36.75" customHeight="1">
      <c r="A15" s="480" t="s">
        <v>27</v>
      </c>
      <c r="B15" s="481"/>
      <c r="C15" s="46"/>
      <c r="D15" s="46"/>
      <c r="E15" s="46"/>
      <c r="F15" s="46"/>
      <c r="G15" s="46"/>
      <c r="H15" s="46"/>
      <c r="I15" s="46"/>
      <c r="J15" s="46"/>
      <c r="K15" s="46"/>
      <c r="L15" s="47">
        <f aca="true" t="shared" si="0" ref="L15:R15">L16+L22+L40+L58</f>
        <v>0</v>
      </c>
      <c r="M15" s="47">
        <f t="shared" si="0"/>
        <v>0</v>
      </c>
      <c r="N15" s="47">
        <f t="shared" si="0"/>
        <v>0</v>
      </c>
      <c r="O15" s="47">
        <f t="shared" si="0"/>
        <v>0</v>
      </c>
      <c r="P15" s="47">
        <f t="shared" si="0"/>
        <v>0</v>
      </c>
      <c r="Q15" s="47">
        <f t="shared" si="0"/>
        <v>0</v>
      </c>
      <c r="R15" s="47">
        <f t="shared" si="0"/>
        <v>0</v>
      </c>
      <c r="S15" s="38"/>
      <c r="T15" s="38"/>
    </row>
    <row r="16" spans="1:20" s="1" customFormat="1" ht="45" customHeight="1">
      <c r="A16" s="472" t="s">
        <v>134</v>
      </c>
      <c r="B16" s="47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9"/>
      <c r="O16" s="49"/>
      <c r="P16" s="49"/>
      <c r="Q16" s="49"/>
      <c r="R16" s="49"/>
      <c r="S16" s="38"/>
      <c r="T16" s="38"/>
    </row>
    <row r="17" spans="1:20" s="23" customFormat="1" ht="15.75">
      <c r="A17" s="476"/>
      <c r="B17" s="477"/>
      <c r="C17" s="50" t="s">
        <v>28</v>
      </c>
      <c r="D17" s="50" t="s">
        <v>32</v>
      </c>
      <c r="E17" s="50" t="s">
        <v>30</v>
      </c>
      <c r="F17" s="50" t="s">
        <v>31</v>
      </c>
      <c r="G17" s="50" t="s">
        <v>29</v>
      </c>
      <c r="H17" s="51"/>
      <c r="I17" s="51"/>
      <c r="J17" s="52"/>
      <c r="K17" s="52"/>
      <c r="L17" s="52"/>
      <c r="M17" s="53"/>
      <c r="N17" s="53"/>
      <c r="O17" s="53"/>
      <c r="P17" s="53"/>
      <c r="Q17" s="53"/>
      <c r="R17" s="53"/>
      <c r="S17" s="54"/>
      <c r="T17" s="54"/>
    </row>
    <row r="18" spans="1:20" s="23" customFormat="1" ht="15.75">
      <c r="A18" s="470" t="s">
        <v>33</v>
      </c>
      <c r="B18" s="471"/>
      <c r="C18" s="55" t="s">
        <v>28</v>
      </c>
      <c r="D18" s="55" t="s">
        <v>32</v>
      </c>
      <c r="E18" s="55" t="s">
        <v>30</v>
      </c>
      <c r="F18" s="55" t="s">
        <v>31</v>
      </c>
      <c r="G18" s="55" t="s">
        <v>29</v>
      </c>
      <c r="H18" s="55" t="s">
        <v>135</v>
      </c>
      <c r="I18" s="55" t="s">
        <v>136</v>
      </c>
      <c r="J18" s="52"/>
      <c r="K18" s="52"/>
      <c r="L18" s="52"/>
      <c r="M18" s="53"/>
      <c r="N18" s="53"/>
      <c r="O18" s="53"/>
      <c r="P18" s="53"/>
      <c r="Q18" s="53"/>
      <c r="R18" s="53"/>
      <c r="S18" s="54"/>
      <c r="T18" s="54"/>
    </row>
    <row r="19" spans="1:20" s="23" customFormat="1" ht="15.75">
      <c r="A19" s="470" t="s">
        <v>137</v>
      </c>
      <c r="B19" s="471"/>
      <c r="C19" s="55" t="s">
        <v>28</v>
      </c>
      <c r="D19" s="55" t="s">
        <v>32</v>
      </c>
      <c r="E19" s="55" t="s">
        <v>30</v>
      </c>
      <c r="F19" s="55" t="s">
        <v>31</v>
      </c>
      <c r="G19" s="55" t="s">
        <v>29</v>
      </c>
      <c r="H19" s="55" t="s">
        <v>135</v>
      </c>
      <c r="I19" s="55" t="s">
        <v>138</v>
      </c>
      <c r="J19" s="52"/>
      <c r="K19" s="52"/>
      <c r="L19" s="52"/>
      <c r="M19" s="53"/>
      <c r="N19" s="53"/>
      <c r="O19" s="53"/>
      <c r="P19" s="53"/>
      <c r="Q19" s="53"/>
      <c r="R19" s="53"/>
      <c r="S19" s="54"/>
      <c r="T19" s="54"/>
    </row>
    <row r="20" spans="1:20" s="23" customFormat="1" ht="15.75">
      <c r="A20" s="476"/>
      <c r="B20" s="477"/>
      <c r="C20" s="50" t="s">
        <v>28</v>
      </c>
      <c r="D20" s="50" t="s">
        <v>32</v>
      </c>
      <c r="E20" s="50" t="s">
        <v>30</v>
      </c>
      <c r="F20" s="50" t="s">
        <v>31</v>
      </c>
      <c r="G20" s="50" t="s">
        <v>139</v>
      </c>
      <c r="H20" s="52"/>
      <c r="I20" s="52"/>
      <c r="J20" s="52"/>
      <c r="K20" s="52"/>
      <c r="L20" s="52"/>
      <c r="M20" s="53"/>
      <c r="N20" s="53"/>
      <c r="O20" s="53"/>
      <c r="P20" s="53"/>
      <c r="Q20" s="53"/>
      <c r="R20" s="53"/>
      <c r="S20" s="54"/>
      <c r="T20" s="54"/>
    </row>
    <row r="21" spans="1:20" s="23" customFormat="1" ht="15.75">
      <c r="A21" s="460" t="s">
        <v>39</v>
      </c>
      <c r="B21" s="461"/>
      <c r="C21" s="55" t="s">
        <v>28</v>
      </c>
      <c r="D21" s="55" t="s">
        <v>32</v>
      </c>
      <c r="E21" s="55" t="s">
        <v>30</v>
      </c>
      <c r="F21" s="55" t="s">
        <v>31</v>
      </c>
      <c r="G21" s="55" t="s">
        <v>139</v>
      </c>
      <c r="H21" s="50"/>
      <c r="I21" s="56" t="s">
        <v>140</v>
      </c>
      <c r="J21" s="52"/>
      <c r="K21" s="52"/>
      <c r="L21" s="52"/>
      <c r="M21" s="53"/>
      <c r="N21" s="53"/>
      <c r="O21" s="53"/>
      <c r="P21" s="53"/>
      <c r="Q21" s="53"/>
      <c r="R21" s="53"/>
      <c r="S21" s="54"/>
      <c r="T21" s="54"/>
    </row>
    <row r="22" spans="1:20" s="1" customFormat="1" ht="45" customHeight="1">
      <c r="A22" s="472" t="s">
        <v>141</v>
      </c>
      <c r="B22" s="473"/>
      <c r="C22" s="57" t="s">
        <v>28</v>
      </c>
      <c r="D22" s="57"/>
      <c r="E22" s="57"/>
      <c r="F22" s="57"/>
      <c r="G22" s="57"/>
      <c r="H22" s="57"/>
      <c r="I22" s="57"/>
      <c r="J22" s="57"/>
      <c r="K22" s="57"/>
      <c r="L22" s="57"/>
      <c r="M22" s="49"/>
      <c r="N22" s="49"/>
      <c r="O22" s="49"/>
      <c r="P22" s="49"/>
      <c r="Q22" s="49"/>
      <c r="R22" s="49"/>
      <c r="S22" s="38"/>
      <c r="T22" s="38"/>
    </row>
    <row r="23" spans="1:20" s="4" customFormat="1" ht="15.75">
      <c r="A23" s="474"/>
      <c r="B23" s="475"/>
      <c r="C23" s="50" t="s">
        <v>28</v>
      </c>
      <c r="D23" s="50" t="s">
        <v>32</v>
      </c>
      <c r="E23" s="50" t="s">
        <v>30</v>
      </c>
      <c r="F23" s="50" t="s">
        <v>31</v>
      </c>
      <c r="G23" s="50" t="s">
        <v>34</v>
      </c>
      <c r="H23" s="50"/>
      <c r="I23" s="50"/>
      <c r="J23" s="58"/>
      <c r="K23" s="58"/>
      <c r="L23" s="58"/>
      <c r="M23" s="59"/>
      <c r="N23" s="59"/>
      <c r="O23" s="59"/>
      <c r="P23" s="59"/>
      <c r="Q23" s="59"/>
      <c r="R23" s="59"/>
      <c r="S23" s="60"/>
      <c r="T23" s="60"/>
    </row>
    <row r="24" spans="1:20" s="1" customFormat="1" ht="15.75">
      <c r="A24" s="460" t="s">
        <v>33</v>
      </c>
      <c r="B24" s="461"/>
      <c r="C24" s="55" t="s">
        <v>28</v>
      </c>
      <c r="D24" s="55" t="s">
        <v>32</v>
      </c>
      <c r="E24" s="55" t="s">
        <v>30</v>
      </c>
      <c r="F24" s="55" t="s">
        <v>31</v>
      </c>
      <c r="G24" s="55" t="s">
        <v>34</v>
      </c>
      <c r="H24" s="55"/>
      <c r="I24" s="61" t="s">
        <v>136</v>
      </c>
      <c r="J24" s="62"/>
      <c r="K24" s="62"/>
      <c r="L24" s="62"/>
      <c r="M24" s="45"/>
      <c r="N24" s="45"/>
      <c r="O24" s="45"/>
      <c r="P24" s="45"/>
      <c r="Q24" s="45"/>
      <c r="R24" s="45"/>
      <c r="S24" s="38"/>
      <c r="T24" s="38"/>
    </row>
    <row r="25" spans="1:20" s="1" customFormat="1" ht="15.75">
      <c r="A25" s="460" t="s">
        <v>142</v>
      </c>
      <c r="B25" s="461"/>
      <c r="C25" s="55" t="s">
        <v>28</v>
      </c>
      <c r="D25" s="55" t="s">
        <v>32</v>
      </c>
      <c r="E25" s="55" t="s">
        <v>30</v>
      </c>
      <c r="F25" s="55" t="s">
        <v>31</v>
      </c>
      <c r="G25" s="55" t="s">
        <v>34</v>
      </c>
      <c r="H25" s="55"/>
      <c r="I25" s="61" t="s">
        <v>143</v>
      </c>
      <c r="J25" s="62"/>
      <c r="K25" s="62"/>
      <c r="L25" s="62"/>
      <c r="M25" s="45"/>
      <c r="N25" s="45"/>
      <c r="O25" s="45"/>
      <c r="P25" s="45"/>
      <c r="Q25" s="45"/>
      <c r="R25" s="45"/>
      <c r="S25" s="38"/>
      <c r="T25" s="38"/>
    </row>
    <row r="26" spans="1:20" s="1" customFormat="1" ht="15.75">
      <c r="A26" s="460" t="s">
        <v>137</v>
      </c>
      <c r="B26" s="461"/>
      <c r="C26" s="55" t="s">
        <v>28</v>
      </c>
      <c r="D26" s="55" t="s">
        <v>32</v>
      </c>
      <c r="E26" s="55" t="s">
        <v>30</v>
      </c>
      <c r="F26" s="55" t="s">
        <v>31</v>
      </c>
      <c r="G26" s="55" t="s">
        <v>34</v>
      </c>
      <c r="H26" s="55"/>
      <c r="I26" s="61" t="s">
        <v>138</v>
      </c>
      <c r="J26" s="62"/>
      <c r="K26" s="62"/>
      <c r="L26" s="62"/>
      <c r="M26" s="45"/>
      <c r="N26" s="45"/>
      <c r="O26" s="45"/>
      <c r="P26" s="45"/>
      <c r="Q26" s="45"/>
      <c r="R26" s="45"/>
      <c r="S26" s="38"/>
      <c r="T26" s="38"/>
    </row>
    <row r="27" spans="1:20" s="1" customFormat="1" ht="15.75">
      <c r="A27" s="460" t="s">
        <v>35</v>
      </c>
      <c r="B27" s="461"/>
      <c r="C27" s="55" t="s">
        <v>28</v>
      </c>
      <c r="D27" s="55" t="s">
        <v>32</v>
      </c>
      <c r="E27" s="55" t="s">
        <v>30</v>
      </c>
      <c r="F27" s="55" t="s">
        <v>31</v>
      </c>
      <c r="G27" s="55" t="s">
        <v>34</v>
      </c>
      <c r="H27" s="55"/>
      <c r="I27" s="61" t="s">
        <v>144</v>
      </c>
      <c r="J27" s="62"/>
      <c r="K27" s="62"/>
      <c r="L27" s="62"/>
      <c r="M27" s="45"/>
      <c r="N27" s="45"/>
      <c r="O27" s="45"/>
      <c r="P27" s="45"/>
      <c r="Q27" s="45"/>
      <c r="R27" s="45"/>
      <c r="S27" s="38"/>
      <c r="T27" s="38"/>
    </row>
    <row r="28" spans="1:20" s="1" customFormat="1" ht="15.75">
      <c r="A28" s="460" t="s">
        <v>36</v>
      </c>
      <c r="B28" s="461"/>
      <c r="C28" s="55" t="s">
        <v>28</v>
      </c>
      <c r="D28" s="55" t="s">
        <v>32</v>
      </c>
      <c r="E28" s="55" t="s">
        <v>30</v>
      </c>
      <c r="F28" s="55" t="s">
        <v>31</v>
      </c>
      <c r="G28" s="55" t="s">
        <v>34</v>
      </c>
      <c r="H28" s="55"/>
      <c r="I28" s="61" t="s">
        <v>145</v>
      </c>
      <c r="J28" s="62"/>
      <c r="K28" s="62"/>
      <c r="L28" s="62"/>
      <c r="M28" s="45"/>
      <c r="N28" s="45"/>
      <c r="O28" s="45"/>
      <c r="P28" s="45"/>
      <c r="Q28" s="45"/>
      <c r="R28" s="45"/>
      <c r="S28" s="38"/>
      <c r="T28" s="38"/>
    </row>
    <row r="29" spans="1:20" s="1" customFormat="1" ht="15.75">
      <c r="A29" s="460" t="s">
        <v>37</v>
      </c>
      <c r="B29" s="461"/>
      <c r="C29" s="55" t="s">
        <v>28</v>
      </c>
      <c r="D29" s="55" t="s">
        <v>32</v>
      </c>
      <c r="E29" s="55" t="s">
        <v>30</v>
      </c>
      <c r="F29" s="55" t="s">
        <v>31</v>
      </c>
      <c r="G29" s="55" t="s">
        <v>34</v>
      </c>
      <c r="H29" s="55"/>
      <c r="I29" s="61" t="s">
        <v>146</v>
      </c>
      <c r="J29" s="62"/>
      <c r="K29" s="62"/>
      <c r="L29" s="62"/>
      <c r="M29" s="45"/>
      <c r="N29" s="45"/>
      <c r="O29" s="45"/>
      <c r="P29" s="45"/>
      <c r="Q29" s="45"/>
      <c r="R29" s="45"/>
      <c r="S29" s="38"/>
      <c r="T29" s="38"/>
    </row>
    <row r="30" spans="1:20" s="1" customFormat="1" ht="15.75">
      <c r="A30" s="460" t="s">
        <v>38</v>
      </c>
      <c r="B30" s="461"/>
      <c r="C30" s="55" t="s">
        <v>28</v>
      </c>
      <c r="D30" s="55" t="s">
        <v>32</v>
      </c>
      <c r="E30" s="55" t="s">
        <v>30</v>
      </c>
      <c r="F30" s="55" t="s">
        <v>31</v>
      </c>
      <c r="G30" s="55" t="s">
        <v>34</v>
      </c>
      <c r="H30" s="55"/>
      <c r="I30" s="61" t="s">
        <v>147</v>
      </c>
      <c r="J30" s="62"/>
      <c r="K30" s="62"/>
      <c r="L30" s="62"/>
      <c r="M30" s="45"/>
      <c r="N30" s="45"/>
      <c r="O30" s="45"/>
      <c r="P30" s="45"/>
      <c r="Q30" s="45"/>
      <c r="R30" s="45"/>
      <c r="S30" s="38"/>
      <c r="T30" s="38"/>
    </row>
    <row r="31" spans="1:20" s="1" customFormat="1" ht="15.75">
      <c r="A31" s="460" t="s">
        <v>39</v>
      </c>
      <c r="B31" s="461"/>
      <c r="C31" s="55" t="s">
        <v>28</v>
      </c>
      <c r="D31" s="55" t="s">
        <v>32</v>
      </c>
      <c r="E31" s="55" t="s">
        <v>30</v>
      </c>
      <c r="F31" s="55" t="s">
        <v>31</v>
      </c>
      <c r="G31" s="55" t="s">
        <v>34</v>
      </c>
      <c r="H31" s="55"/>
      <c r="I31" s="61" t="s">
        <v>140</v>
      </c>
      <c r="J31" s="62"/>
      <c r="K31" s="62"/>
      <c r="L31" s="62"/>
      <c r="M31" s="45"/>
      <c r="N31" s="45"/>
      <c r="O31" s="45"/>
      <c r="P31" s="45"/>
      <c r="Q31" s="45"/>
      <c r="R31" s="45"/>
      <c r="S31" s="38"/>
      <c r="T31" s="38"/>
    </row>
    <row r="32" spans="1:20" s="1" customFormat="1" ht="15.75">
      <c r="A32" s="460" t="s">
        <v>40</v>
      </c>
      <c r="B32" s="461"/>
      <c r="C32" s="55" t="s">
        <v>28</v>
      </c>
      <c r="D32" s="55" t="s">
        <v>32</v>
      </c>
      <c r="E32" s="55" t="s">
        <v>30</v>
      </c>
      <c r="F32" s="55" t="s">
        <v>31</v>
      </c>
      <c r="G32" s="55" t="s">
        <v>34</v>
      </c>
      <c r="H32" s="55"/>
      <c r="I32" s="61" t="s">
        <v>148</v>
      </c>
      <c r="J32" s="62"/>
      <c r="K32" s="62"/>
      <c r="L32" s="62"/>
      <c r="M32" s="45"/>
      <c r="N32" s="45"/>
      <c r="O32" s="45"/>
      <c r="P32" s="45"/>
      <c r="Q32" s="45"/>
      <c r="R32" s="45"/>
      <c r="S32" s="38"/>
      <c r="T32" s="38"/>
    </row>
    <row r="33" spans="1:20" s="1" customFormat="1" ht="15.75">
      <c r="A33" s="460" t="s">
        <v>149</v>
      </c>
      <c r="B33" s="461"/>
      <c r="C33" s="55" t="s">
        <v>28</v>
      </c>
      <c r="D33" s="55" t="s">
        <v>32</v>
      </c>
      <c r="E33" s="55" t="s">
        <v>30</v>
      </c>
      <c r="F33" s="55" t="s">
        <v>31</v>
      </c>
      <c r="G33" s="55" t="s">
        <v>34</v>
      </c>
      <c r="H33" s="55"/>
      <c r="I33" s="61" t="s">
        <v>150</v>
      </c>
      <c r="J33" s="62"/>
      <c r="K33" s="62"/>
      <c r="L33" s="62"/>
      <c r="M33" s="45"/>
      <c r="N33" s="45"/>
      <c r="O33" s="45"/>
      <c r="P33" s="45"/>
      <c r="Q33" s="45"/>
      <c r="R33" s="45"/>
      <c r="S33" s="38"/>
      <c r="T33" s="38"/>
    </row>
    <row r="34" spans="1:20" s="1" customFormat="1" ht="15.75">
      <c r="A34" s="460" t="s">
        <v>151</v>
      </c>
      <c r="B34" s="461"/>
      <c r="C34" s="55" t="s">
        <v>28</v>
      </c>
      <c r="D34" s="55" t="s">
        <v>32</v>
      </c>
      <c r="E34" s="55" t="s">
        <v>30</v>
      </c>
      <c r="F34" s="55" t="s">
        <v>31</v>
      </c>
      <c r="G34" s="55" t="s">
        <v>34</v>
      </c>
      <c r="H34" s="55"/>
      <c r="I34" s="61" t="s">
        <v>152</v>
      </c>
      <c r="J34" s="62"/>
      <c r="K34" s="62"/>
      <c r="L34" s="62"/>
      <c r="M34" s="45"/>
      <c r="N34" s="45"/>
      <c r="O34" s="45"/>
      <c r="P34" s="45"/>
      <c r="Q34" s="45"/>
      <c r="R34" s="45"/>
      <c r="S34" s="38"/>
      <c r="T34" s="38"/>
    </row>
    <row r="35" spans="1:20" s="1" customFormat="1" ht="15.75">
      <c r="A35" s="460" t="s">
        <v>41</v>
      </c>
      <c r="B35" s="461"/>
      <c r="C35" s="55" t="s">
        <v>28</v>
      </c>
      <c r="D35" s="55" t="s">
        <v>32</v>
      </c>
      <c r="E35" s="55" t="s">
        <v>30</v>
      </c>
      <c r="F35" s="55" t="s">
        <v>31</v>
      </c>
      <c r="G35" s="55" t="s">
        <v>34</v>
      </c>
      <c r="H35" s="55"/>
      <c r="I35" s="61" t="s">
        <v>153</v>
      </c>
      <c r="J35" s="62"/>
      <c r="K35" s="62"/>
      <c r="L35" s="62"/>
      <c r="M35" s="45"/>
      <c r="N35" s="45"/>
      <c r="O35" s="45"/>
      <c r="P35" s="45"/>
      <c r="Q35" s="45"/>
      <c r="R35" s="45"/>
      <c r="S35" s="38"/>
      <c r="T35" s="38"/>
    </row>
    <row r="36" spans="1:20" s="1" customFormat="1" ht="15.75">
      <c r="A36" s="460" t="s">
        <v>42</v>
      </c>
      <c r="B36" s="461"/>
      <c r="C36" s="55" t="s">
        <v>28</v>
      </c>
      <c r="D36" s="55" t="s">
        <v>32</v>
      </c>
      <c r="E36" s="55" t="s">
        <v>30</v>
      </c>
      <c r="F36" s="55" t="s">
        <v>31</v>
      </c>
      <c r="G36" s="55" t="s">
        <v>34</v>
      </c>
      <c r="H36" s="55"/>
      <c r="I36" s="61" t="s">
        <v>154</v>
      </c>
      <c r="J36" s="62"/>
      <c r="K36" s="62"/>
      <c r="L36" s="62"/>
      <c r="M36" s="45"/>
      <c r="N36" s="45"/>
      <c r="O36" s="45"/>
      <c r="P36" s="45"/>
      <c r="Q36" s="45"/>
      <c r="R36" s="45"/>
      <c r="S36" s="38"/>
      <c r="T36" s="38"/>
    </row>
    <row r="37" spans="1:20" s="1" customFormat="1" ht="15.75">
      <c r="A37" s="460" t="s">
        <v>43</v>
      </c>
      <c r="B37" s="461"/>
      <c r="C37" s="55" t="s">
        <v>28</v>
      </c>
      <c r="D37" s="55" t="s">
        <v>32</v>
      </c>
      <c r="E37" s="55" t="s">
        <v>30</v>
      </c>
      <c r="F37" s="55" t="s">
        <v>31</v>
      </c>
      <c r="G37" s="55" t="s">
        <v>34</v>
      </c>
      <c r="H37" s="55"/>
      <c r="I37" s="61" t="s">
        <v>155</v>
      </c>
      <c r="J37" s="62"/>
      <c r="K37" s="62"/>
      <c r="L37" s="62"/>
      <c r="M37" s="45"/>
      <c r="N37" s="45"/>
      <c r="O37" s="45"/>
      <c r="P37" s="45"/>
      <c r="Q37" s="45"/>
      <c r="R37" s="45"/>
      <c r="S37" s="38"/>
      <c r="T37" s="38"/>
    </row>
    <row r="38" spans="1:20" s="1" customFormat="1" ht="15.75">
      <c r="A38" s="470"/>
      <c r="B38" s="47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45"/>
      <c r="N38" s="45"/>
      <c r="O38" s="45"/>
      <c r="P38" s="45"/>
      <c r="Q38" s="45"/>
      <c r="R38" s="45"/>
      <c r="S38" s="38"/>
      <c r="T38" s="38"/>
    </row>
    <row r="39" spans="1:20" s="1" customFormat="1" ht="15.75">
      <c r="A39" s="470" t="s">
        <v>156</v>
      </c>
      <c r="B39" s="47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45"/>
      <c r="N39" s="45"/>
      <c r="O39" s="45"/>
      <c r="P39" s="45"/>
      <c r="Q39" s="45"/>
      <c r="R39" s="45"/>
      <c r="S39" s="38"/>
      <c r="T39" s="38"/>
    </row>
    <row r="40" spans="1:20" s="1" customFormat="1" ht="45" customHeight="1">
      <c r="A40" s="472" t="s">
        <v>157</v>
      </c>
      <c r="B40" s="473"/>
      <c r="C40" s="57" t="s">
        <v>31</v>
      </c>
      <c r="D40" s="57"/>
      <c r="E40" s="57"/>
      <c r="F40" s="57"/>
      <c r="G40" s="57"/>
      <c r="H40" s="57"/>
      <c r="I40" s="57"/>
      <c r="J40" s="57"/>
      <c r="K40" s="57"/>
      <c r="L40" s="57"/>
      <c r="M40" s="49"/>
      <c r="N40" s="49"/>
      <c r="O40" s="49"/>
      <c r="P40" s="49"/>
      <c r="Q40" s="49"/>
      <c r="R40" s="49"/>
      <c r="S40" s="38"/>
      <c r="T40" s="38"/>
    </row>
    <row r="41" spans="1:20" s="1" customFormat="1" ht="15.75">
      <c r="A41" s="470"/>
      <c r="B41" s="471"/>
      <c r="C41" s="62" t="s">
        <v>31</v>
      </c>
      <c r="D41" s="62" t="s">
        <v>32</v>
      </c>
      <c r="E41" s="62" t="s">
        <v>30</v>
      </c>
      <c r="F41" s="62" t="s">
        <v>31</v>
      </c>
      <c r="G41" s="62" t="s">
        <v>104</v>
      </c>
      <c r="H41" s="62"/>
      <c r="I41" s="62"/>
      <c r="J41" s="62"/>
      <c r="K41" s="62"/>
      <c r="L41" s="62"/>
      <c r="M41" s="45"/>
      <c r="N41" s="45"/>
      <c r="O41" s="45"/>
      <c r="P41" s="45"/>
      <c r="Q41" s="45"/>
      <c r="R41" s="45"/>
      <c r="S41" s="38"/>
      <c r="T41" s="38"/>
    </row>
    <row r="42" spans="1:20" s="1" customFormat="1" ht="15.75">
      <c r="A42" s="460" t="s">
        <v>33</v>
      </c>
      <c r="B42" s="461"/>
      <c r="C42" s="62" t="s">
        <v>31</v>
      </c>
      <c r="D42" s="62" t="s">
        <v>32</v>
      </c>
      <c r="E42" s="62" t="s">
        <v>30</v>
      </c>
      <c r="F42" s="62" t="s">
        <v>31</v>
      </c>
      <c r="G42" s="62" t="s">
        <v>104</v>
      </c>
      <c r="H42" s="62"/>
      <c r="I42" s="61" t="s">
        <v>136</v>
      </c>
      <c r="J42" s="62"/>
      <c r="K42" s="62"/>
      <c r="L42" s="62"/>
      <c r="M42" s="45"/>
      <c r="N42" s="45"/>
      <c r="O42" s="45"/>
      <c r="P42" s="45"/>
      <c r="Q42" s="45"/>
      <c r="R42" s="45"/>
      <c r="S42" s="38"/>
      <c r="T42" s="38"/>
    </row>
    <row r="43" spans="1:20" s="1" customFormat="1" ht="15.75">
      <c r="A43" s="460" t="s">
        <v>142</v>
      </c>
      <c r="B43" s="461"/>
      <c r="C43" s="62" t="s">
        <v>31</v>
      </c>
      <c r="D43" s="62" t="s">
        <v>32</v>
      </c>
      <c r="E43" s="62" t="s">
        <v>30</v>
      </c>
      <c r="F43" s="62" t="s">
        <v>31</v>
      </c>
      <c r="G43" s="62" t="s">
        <v>104</v>
      </c>
      <c r="H43" s="62"/>
      <c r="I43" s="61" t="s">
        <v>143</v>
      </c>
      <c r="J43" s="62"/>
      <c r="K43" s="62"/>
      <c r="L43" s="62"/>
      <c r="M43" s="45"/>
      <c r="N43" s="45"/>
      <c r="O43" s="45"/>
      <c r="P43" s="45"/>
      <c r="Q43" s="45"/>
      <c r="R43" s="45"/>
      <c r="S43" s="38"/>
      <c r="T43" s="38"/>
    </row>
    <row r="44" spans="1:20" s="1" customFormat="1" ht="15.75">
      <c r="A44" s="460" t="s">
        <v>137</v>
      </c>
      <c r="B44" s="461"/>
      <c r="C44" s="62" t="s">
        <v>31</v>
      </c>
      <c r="D44" s="62" t="s">
        <v>32</v>
      </c>
      <c r="E44" s="62" t="s">
        <v>30</v>
      </c>
      <c r="F44" s="62" t="s">
        <v>31</v>
      </c>
      <c r="G44" s="62" t="s">
        <v>104</v>
      </c>
      <c r="H44" s="62"/>
      <c r="I44" s="61" t="s">
        <v>138</v>
      </c>
      <c r="J44" s="62"/>
      <c r="K44" s="62"/>
      <c r="L44" s="62"/>
      <c r="M44" s="45"/>
      <c r="N44" s="45"/>
      <c r="O44" s="45"/>
      <c r="P44" s="45"/>
      <c r="Q44" s="45"/>
      <c r="R44" s="45"/>
      <c r="S44" s="38"/>
      <c r="T44" s="38"/>
    </row>
    <row r="45" spans="1:20" s="1" customFormat="1" ht="15.75">
      <c r="A45" s="460" t="s">
        <v>35</v>
      </c>
      <c r="B45" s="461"/>
      <c r="C45" s="62" t="s">
        <v>31</v>
      </c>
      <c r="D45" s="62" t="s">
        <v>32</v>
      </c>
      <c r="E45" s="62" t="s">
        <v>30</v>
      </c>
      <c r="F45" s="62" t="s">
        <v>31</v>
      </c>
      <c r="G45" s="62" t="s">
        <v>104</v>
      </c>
      <c r="H45" s="62"/>
      <c r="I45" s="61" t="s">
        <v>144</v>
      </c>
      <c r="J45" s="62"/>
      <c r="K45" s="62"/>
      <c r="L45" s="62"/>
      <c r="M45" s="45"/>
      <c r="N45" s="45"/>
      <c r="O45" s="45"/>
      <c r="P45" s="45"/>
      <c r="Q45" s="45"/>
      <c r="R45" s="45"/>
      <c r="S45" s="38"/>
      <c r="T45" s="38"/>
    </row>
    <row r="46" spans="1:20" s="1" customFormat="1" ht="15.75">
      <c r="A46" s="460" t="s">
        <v>36</v>
      </c>
      <c r="B46" s="461"/>
      <c r="C46" s="62" t="s">
        <v>31</v>
      </c>
      <c r="D46" s="62" t="s">
        <v>32</v>
      </c>
      <c r="E46" s="62" t="s">
        <v>30</v>
      </c>
      <c r="F46" s="62" t="s">
        <v>31</v>
      </c>
      <c r="G46" s="62" t="s">
        <v>104</v>
      </c>
      <c r="H46" s="62"/>
      <c r="I46" s="61" t="s">
        <v>145</v>
      </c>
      <c r="J46" s="62"/>
      <c r="K46" s="62"/>
      <c r="L46" s="62"/>
      <c r="M46" s="45"/>
      <c r="N46" s="45"/>
      <c r="O46" s="45"/>
      <c r="P46" s="45"/>
      <c r="Q46" s="45"/>
      <c r="R46" s="45"/>
      <c r="S46" s="38"/>
      <c r="T46" s="38"/>
    </row>
    <row r="47" spans="1:20" s="1" customFormat="1" ht="15.75">
      <c r="A47" s="460" t="s">
        <v>37</v>
      </c>
      <c r="B47" s="461"/>
      <c r="C47" s="62" t="s">
        <v>31</v>
      </c>
      <c r="D47" s="62" t="s">
        <v>32</v>
      </c>
      <c r="E47" s="62" t="s">
        <v>30</v>
      </c>
      <c r="F47" s="62" t="s">
        <v>31</v>
      </c>
      <c r="G47" s="62" t="s">
        <v>104</v>
      </c>
      <c r="H47" s="62"/>
      <c r="I47" s="61" t="s">
        <v>146</v>
      </c>
      <c r="J47" s="62"/>
      <c r="K47" s="62"/>
      <c r="L47" s="62"/>
      <c r="M47" s="45"/>
      <c r="N47" s="45"/>
      <c r="O47" s="45"/>
      <c r="P47" s="45"/>
      <c r="Q47" s="45"/>
      <c r="R47" s="45"/>
      <c r="S47" s="38"/>
      <c r="T47" s="38"/>
    </row>
    <row r="48" spans="1:20" s="1" customFormat="1" ht="15.75">
      <c r="A48" s="460" t="s">
        <v>38</v>
      </c>
      <c r="B48" s="461"/>
      <c r="C48" s="62" t="s">
        <v>31</v>
      </c>
      <c r="D48" s="62" t="s">
        <v>32</v>
      </c>
      <c r="E48" s="62" t="s">
        <v>30</v>
      </c>
      <c r="F48" s="62" t="s">
        <v>31</v>
      </c>
      <c r="G48" s="62" t="s">
        <v>104</v>
      </c>
      <c r="H48" s="62"/>
      <c r="I48" s="61" t="s">
        <v>147</v>
      </c>
      <c r="J48" s="62"/>
      <c r="K48" s="62"/>
      <c r="L48" s="62"/>
      <c r="M48" s="45"/>
      <c r="N48" s="45"/>
      <c r="O48" s="45"/>
      <c r="P48" s="45"/>
      <c r="Q48" s="45"/>
      <c r="R48" s="45"/>
      <c r="S48" s="38"/>
      <c r="T48" s="38"/>
    </row>
    <row r="49" spans="1:20" s="1" customFormat="1" ht="15.75">
      <c r="A49" s="460" t="s">
        <v>39</v>
      </c>
      <c r="B49" s="461"/>
      <c r="C49" s="62" t="s">
        <v>31</v>
      </c>
      <c r="D49" s="62" t="s">
        <v>32</v>
      </c>
      <c r="E49" s="62" t="s">
        <v>30</v>
      </c>
      <c r="F49" s="62" t="s">
        <v>31</v>
      </c>
      <c r="G49" s="62" t="s">
        <v>104</v>
      </c>
      <c r="H49" s="62"/>
      <c r="I49" s="61" t="s">
        <v>140</v>
      </c>
      <c r="J49" s="62"/>
      <c r="K49" s="62"/>
      <c r="L49" s="62"/>
      <c r="M49" s="45"/>
      <c r="N49" s="45"/>
      <c r="O49" s="45"/>
      <c r="P49" s="45"/>
      <c r="Q49" s="45"/>
      <c r="R49" s="45"/>
      <c r="S49" s="38"/>
      <c r="T49" s="38"/>
    </row>
    <row r="50" spans="1:20" s="1" customFormat="1" ht="15.75">
      <c r="A50" s="460" t="s">
        <v>40</v>
      </c>
      <c r="B50" s="461"/>
      <c r="C50" s="62" t="s">
        <v>31</v>
      </c>
      <c r="D50" s="62" t="s">
        <v>32</v>
      </c>
      <c r="E50" s="62" t="s">
        <v>30</v>
      </c>
      <c r="F50" s="62" t="s">
        <v>31</v>
      </c>
      <c r="G50" s="62" t="s">
        <v>104</v>
      </c>
      <c r="H50" s="62"/>
      <c r="I50" s="61" t="s">
        <v>148</v>
      </c>
      <c r="J50" s="62"/>
      <c r="K50" s="62"/>
      <c r="L50" s="62"/>
      <c r="M50" s="45"/>
      <c r="N50" s="45"/>
      <c r="O50" s="45"/>
      <c r="P50" s="45"/>
      <c r="Q50" s="45"/>
      <c r="R50" s="45"/>
      <c r="S50" s="38"/>
      <c r="T50" s="38"/>
    </row>
    <row r="51" spans="1:20" s="1" customFormat="1" ht="15.75">
      <c r="A51" s="460" t="s">
        <v>149</v>
      </c>
      <c r="B51" s="461"/>
      <c r="C51" s="62" t="s">
        <v>31</v>
      </c>
      <c r="D51" s="62" t="s">
        <v>32</v>
      </c>
      <c r="E51" s="62" t="s">
        <v>30</v>
      </c>
      <c r="F51" s="62" t="s">
        <v>31</v>
      </c>
      <c r="G51" s="62" t="s">
        <v>104</v>
      </c>
      <c r="H51" s="62"/>
      <c r="I51" s="61" t="s">
        <v>150</v>
      </c>
      <c r="J51" s="62"/>
      <c r="K51" s="62"/>
      <c r="L51" s="62"/>
      <c r="M51" s="45"/>
      <c r="N51" s="45"/>
      <c r="O51" s="45"/>
      <c r="P51" s="45"/>
      <c r="Q51" s="45"/>
      <c r="R51" s="45"/>
      <c r="S51" s="38"/>
      <c r="T51" s="38"/>
    </row>
    <row r="52" spans="1:20" s="1" customFormat="1" ht="15.75">
      <c r="A52" s="460" t="s">
        <v>151</v>
      </c>
      <c r="B52" s="461"/>
      <c r="C52" s="62" t="s">
        <v>31</v>
      </c>
      <c r="D52" s="62" t="s">
        <v>32</v>
      </c>
      <c r="E52" s="62" t="s">
        <v>30</v>
      </c>
      <c r="F52" s="62" t="s">
        <v>31</v>
      </c>
      <c r="G52" s="62" t="s">
        <v>104</v>
      </c>
      <c r="H52" s="62"/>
      <c r="I52" s="61" t="s">
        <v>152</v>
      </c>
      <c r="J52" s="62"/>
      <c r="K52" s="62"/>
      <c r="L52" s="62"/>
      <c r="M52" s="45"/>
      <c r="N52" s="45"/>
      <c r="O52" s="45"/>
      <c r="P52" s="45"/>
      <c r="Q52" s="45"/>
      <c r="R52" s="45"/>
      <c r="S52" s="38"/>
      <c r="T52" s="38"/>
    </row>
    <row r="53" spans="1:20" s="1" customFormat="1" ht="15.75">
      <c r="A53" s="460" t="s">
        <v>41</v>
      </c>
      <c r="B53" s="461"/>
      <c r="C53" s="62" t="s">
        <v>31</v>
      </c>
      <c r="D53" s="62" t="s">
        <v>32</v>
      </c>
      <c r="E53" s="62" t="s">
        <v>30</v>
      </c>
      <c r="F53" s="62" t="s">
        <v>31</v>
      </c>
      <c r="G53" s="62" t="s">
        <v>104</v>
      </c>
      <c r="H53" s="62"/>
      <c r="I53" s="61" t="s">
        <v>153</v>
      </c>
      <c r="J53" s="62"/>
      <c r="K53" s="62"/>
      <c r="L53" s="62"/>
      <c r="M53" s="45"/>
      <c r="N53" s="45"/>
      <c r="O53" s="45"/>
      <c r="P53" s="45"/>
      <c r="Q53" s="45"/>
      <c r="R53" s="45"/>
      <c r="S53" s="38"/>
      <c r="T53" s="38"/>
    </row>
    <row r="54" spans="1:20" s="1" customFormat="1" ht="15.75">
      <c r="A54" s="460" t="s">
        <v>42</v>
      </c>
      <c r="B54" s="461"/>
      <c r="C54" s="62" t="s">
        <v>31</v>
      </c>
      <c r="D54" s="62" t="s">
        <v>32</v>
      </c>
      <c r="E54" s="62" t="s">
        <v>30</v>
      </c>
      <c r="F54" s="62" t="s">
        <v>31</v>
      </c>
      <c r="G54" s="62" t="s">
        <v>104</v>
      </c>
      <c r="H54" s="62"/>
      <c r="I54" s="61" t="s">
        <v>154</v>
      </c>
      <c r="J54" s="62"/>
      <c r="K54" s="62"/>
      <c r="L54" s="62"/>
      <c r="M54" s="45"/>
      <c r="N54" s="45"/>
      <c r="O54" s="45"/>
      <c r="P54" s="45"/>
      <c r="Q54" s="45"/>
      <c r="R54" s="45"/>
      <c r="S54" s="38"/>
      <c r="T54" s="38"/>
    </row>
    <row r="55" spans="1:20" s="1" customFormat="1" ht="15.75">
      <c r="A55" s="460" t="s">
        <v>43</v>
      </c>
      <c r="B55" s="461"/>
      <c r="C55" s="62" t="s">
        <v>31</v>
      </c>
      <c r="D55" s="62" t="s">
        <v>32</v>
      </c>
      <c r="E55" s="62" t="s">
        <v>30</v>
      </c>
      <c r="F55" s="62" t="s">
        <v>31</v>
      </c>
      <c r="G55" s="62" t="s">
        <v>104</v>
      </c>
      <c r="H55" s="62"/>
      <c r="I55" s="61" t="s">
        <v>155</v>
      </c>
      <c r="J55" s="62"/>
      <c r="K55" s="62"/>
      <c r="L55" s="62"/>
      <c r="M55" s="45"/>
      <c r="N55" s="45"/>
      <c r="O55" s="45"/>
      <c r="P55" s="45"/>
      <c r="Q55" s="45"/>
      <c r="R55" s="45"/>
      <c r="S55" s="38"/>
      <c r="T55" s="38"/>
    </row>
    <row r="56" spans="1:20" s="1" customFormat="1" ht="15.75">
      <c r="A56" s="470"/>
      <c r="B56" s="47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45"/>
      <c r="N56" s="45"/>
      <c r="O56" s="45"/>
      <c r="P56" s="45"/>
      <c r="Q56" s="45"/>
      <c r="R56" s="45"/>
      <c r="S56" s="38"/>
      <c r="T56" s="38"/>
    </row>
    <row r="57" spans="1:20" s="1" customFormat="1" ht="15.75">
      <c r="A57" s="470" t="s">
        <v>158</v>
      </c>
      <c r="B57" s="47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45"/>
      <c r="N57" s="45"/>
      <c r="O57" s="45"/>
      <c r="P57" s="45"/>
      <c r="Q57" s="45"/>
      <c r="R57" s="45"/>
      <c r="S57" s="38"/>
      <c r="T57" s="38"/>
    </row>
    <row r="58" spans="1:20" s="1" customFormat="1" ht="72.75" customHeight="1">
      <c r="A58" s="472" t="s">
        <v>159</v>
      </c>
      <c r="B58" s="473"/>
      <c r="C58" s="57" t="s">
        <v>160</v>
      </c>
      <c r="D58" s="57"/>
      <c r="E58" s="57"/>
      <c r="F58" s="57"/>
      <c r="G58" s="57"/>
      <c r="H58" s="57"/>
      <c r="I58" s="57"/>
      <c r="J58" s="57"/>
      <c r="K58" s="57"/>
      <c r="L58" s="57"/>
      <c r="M58" s="49"/>
      <c r="N58" s="49"/>
      <c r="O58" s="49"/>
      <c r="P58" s="49"/>
      <c r="Q58" s="49"/>
      <c r="R58" s="49"/>
      <c r="S58" s="38"/>
      <c r="T58" s="38"/>
    </row>
    <row r="59" spans="1:20" s="1" customFormat="1" ht="15.75">
      <c r="A59" s="470"/>
      <c r="B59" s="471"/>
      <c r="C59" s="62" t="s">
        <v>160</v>
      </c>
      <c r="D59" s="62" t="s">
        <v>32</v>
      </c>
      <c r="E59" s="62" t="s">
        <v>30</v>
      </c>
      <c r="F59" s="62" t="s">
        <v>31</v>
      </c>
      <c r="G59" s="62" t="s">
        <v>161</v>
      </c>
      <c r="H59" s="62"/>
      <c r="I59" s="62"/>
      <c r="J59" s="62"/>
      <c r="K59" s="62"/>
      <c r="L59" s="62"/>
      <c r="M59" s="45"/>
      <c r="N59" s="45"/>
      <c r="O59" s="45"/>
      <c r="P59" s="45"/>
      <c r="Q59" s="45"/>
      <c r="R59" s="45"/>
      <c r="S59" s="38"/>
      <c r="T59" s="38"/>
    </row>
    <row r="60" spans="1:20" s="1" customFormat="1" ht="15.75">
      <c r="A60" s="460" t="s">
        <v>33</v>
      </c>
      <c r="B60" s="461"/>
      <c r="C60" s="62" t="s">
        <v>160</v>
      </c>
      <c r="D60" s="62" t="s">
        <v>32</v>
      </c>
      <c r="E60" s="62" t="s">
        <v>30</v>
      </c>
      <c r="F60" s="62" t="s">
        <v>31</v>
      </c>
      <c r="G60" s="62" t="s">
        <v>161</v>
      </c>
      <c r="H60" s="62"/>
      <c r="I60" s="61" t="s">
        <v>136</v>
      </c>
      <c r="J60" s="62"/>
      <c r="K60" s="62"/>
      <c r="L60" s="62"/>
      <c r="M60" s="45"/>
      <c r="N60" s="45"/>
      <c r="O60" s="45"/>
      <c r="P60" s="45"/>
      <c r="Q60" s="45"/>
      <c r="R60" s="45"/>
      <c r="S60" s="38"/>
      <c r="T60" s="38"/>
    </row>
    <row r="61" spans="1:20" s="1" customFormat="1" ht="15.75">
      <c r="A61" s="460" t="s">
        <v>142</v>
      </c>
      <c r="B61" s="461"/>
      <c r="C61" s="62" t="s">
        <v>160</v>
      </c>
      <c r="D61" s="62" t="s">
        <v>32</v>
      </c>
      <c r="E61" s="62" t="s">
        <v>30</v>
      </c>
      <c r="F61" s="62" t="s">
        <v>31</v>
      </c>
      <c r="G61" s="62" t="s">
        <v>161</v>
      </c>
      <c r="H61" s="62"/>
      <c r="I61" s="61" t="s">
        <v>143</v>
      </c>
      <c r="J61" s="62"/>
      <c r="K61" s="62"/>
      <c r="L61" s="62"/>
      <c r="M61" s="45"/>
      <c r="N61" s="45"/>
      <c r="O61" s="45"/>
      <c r="P61" s="45"/>
      <c r="Q61" s="45"/>
      <c r="R61" s="45"/>
      <c r="S61" s="38"/>
      <c r="T61" s="38"/>
    </row>
    <row r="62" spans="1:20" s="1" customFormat="1" ht="15.75">
      <c r="A62" s="460" t="s">
        <v>137</v>
      </c>
      <c r="B62" s="461"/>
      <c r="C62" s="62" t="s">
        <v>160</v>
      </c>
      <c r="D62" s="467"/>
      <c r="E62" s="468"/>
      <c r="F62" s="468"/>
      <c r="G62" s="468"/>
      <c r="H62" s="469"/>
      <c r="I62" s="61" t="s">
        <v>138</v>
      </c>
      <c r="J62" s="62"/>
      <c r="K62" s="62"/>
      <c r="L62" s="62"/>
      <c r="M62" s="45"/>
      <c r="N62" s="45"/>
      <c r="O62" s="45"/>
      <c r="P62" s="45"/>
      <c r="Q62" s="45"/>
      <c r="R62" s="45"/>
      <c r="S62" s="38"/>
      <c r="T62" s="38"/>
    </row>
    <row r="63" spans="1:20" s="1" customFormat="1" ht="15.75">
      <c r="A63" s="460" t="s">
        <v>35</v>
      </c>
      <c r="B63" s="461"/>
      <c r="C63" s="62" t="s">
        <v>160</v>
      </c>
      <c r="D63" s="467"/>
      <c r="E63" s="468"/>
      <c r="F63" s="468"/>
      <c r="G63" s="468"/>
      <c r="H63" s="469"/>
      <c r="I63" s="61" t="s">
        <v>144</v>
      </c>
      <c r="J63" s="62"/>
      <c r="K63" s="62"/>
      <c r="L63" s="62"/>
      <c r="M63" s="45"/>
      <c r="N63" s="45"/>
      <c r="O63" s="45"/>
      <c r="P63" s="45"/>
      <c r="Q63" s="45"/>
      <c r="R63" s="45"/>
      <c r="S63" s="38"/>
      <c r="T63" s="38"/>
    </row>
    <row r="64" spans="1:20" s="1" customFormat="1" ht="15.75">
      <c r="A64" s="460" t="s">
        <v>36</v>
      </c>
      <c r="B64" s="461"/>
      <c r="C64" s="62" t="s">
        <v>160</v>
      </c>
      <c r="D64" s="467"/>
      <c r="E64" s="468"/>
      <c r="F64" s="468"/>
      <c r="G64" s="468"/>
      <c r="H64" s="469"/>
      <c r="I64" s="61" t="s">
        <v>145</v>
      </c>
      <c r="J64" s="62"/>
      <c r="K64" s="62"/>
      <c r="L64" s="62"/>
      <c r="M64" s="45"/>
      <c r="N64" s="45"/>
      <c r="O64" s="45"/>
      <c r="P64" s="45"/>
      <c r="Q64" s="45"/>
      <c r="R64" s="45"/>
      <c r="S64" s="38"/>
      <c r="T64" s="38"/>
    </row>
    <row r="65" spans="1:20" s="1" customFormat="1" ht="15.75">
      <c r="A65" s="460" t="s">
        <v>37</v>
      </c>
      <c r="B65" s="461"/>
      <c r="C65" s="62" t="s">
        <v>160</v>
      </c>
      <c r="D65" s="467"/>
      <c r="E65" s="468"/>
      <c r="F65" s="468"/>
      <c r="G65" s="468"/>
      <c r="H65" s="469"/>
      <c r="I65" s="61" t="s">
        <v>146</v>
      </c>
      <c r="J65" s="62"/>
      <c r="K65" s="62"/>
      <c r="L65" s="62"/>
      <c r="M65" s="45"/>
      <c r="N65" s="45"/>
      <c r="O65" s="45"/>
      <c r="P65" s="45"/>
      <c r="Q65" s="45"/>
      <c r="R65" s="45"/>
      <c r="S65" s="38"/>
      <c r="T65" s="38"/>
    </row>
    <row r="66" spans="1:20" s="1" customFormat="1" ht="15.75">
      <c r="A66" s="460" t="s">
        <v>38</v>
      </c>
      <c r="B66" s="461"/>
      <c r="C66" s="62" t="s">
        <v>160</v>
      </c>
      <c r="D66" s="467"/>
      <c r="E66" s="468"/>
      <c r="F66" s="468"/>
      <c r="G66" s="468"/>
      <c r="H66" s="469"/>
      <c r="I66" s="61" t="s">
        <v>147</v>
      </c>
      <c r="J66" s="62"/>
      <c r="K66" s="62"/>
      <c r="L66" s="62"/>
      <c r="M66" s="45"/>
      <c r="N66" s="45"/>
      <c r="O66" s="45"/>
      <c r="P66" s="45"/>
      <c r="Q66" s="45"/>
      <c r="R66" s="45"/>
      <c r="S66" s="38"/>
      <c r="T66" s="38"/>
    </row>
    <row r="67" spans="1:20" s="1" customFormat="1" ht="15.75">
      <c r="A67" s="460" t="s">
        <v>39</v>
      </c>
      <c r="B67" s="461"/>
      <c r="C67" s="62" t="s">
        <v>160</v>
      </c>
      <c r="D67" s="467"/>
      <c r="E67" s="468"/>
      <c r="F67" s="468"/>
      <c r="G67" s="468"/>
      <c r="H67" s="469"/>
      <c r="I67" s="61" t="s">
        <v>140</v>
      </c>
      <c r="J67" s="62"/>
      <c r="K67" s="62"/>
      <c r="L67" s="62"/>
      <c r="M67" s="45"/>
      <c r="N67" s="45"/>
      <c r="O67" s="45"/>
      <c r="P67" s="45"/>
      <c r="Q67" s="45"/>
      <c r="R67" s="45"/>
      <c r="S67" s="38"/>
      <c r="T67" s="38"/>
    </row>
    <row r="68" spans="1:20" s="1" customFormat="1" ht="15.75">
      <c r="A68" s="460" t="s">
        <v>40</v>
      </c>
      <c r="B68" s="461"/>
      <c r="C68" s="62" t="s">
        <v>160</v>
      </c>
      <c r="D68" s="467"/>
      <c r="E68" s="468"/>
      <c r="F68" s="468"/>
      <c r="G68" s="468"/>
      <c r="H68" s="469"/>
      <c r="I68" s="61" t="s">
        <v>148</v>
      </c>
      <c r="J68" s="62"/>
      <c r="K68" s="62"/>
      <c r="L68" s="62"/>
      <c r="M68" s="45"/>
      <c r="N68" s="45"/>
      <c r="O68" s="45"/>
      <c r="P68" s="45"/>
      <c r="Q68" s="45"/>
      <c r="R68" s="45"/>
      <c r="S68" s="38"/>
      <c r="T68" s="38"/>
    </row>
    <row r="69" spans="1:20" s="1" customFormat="1" ht="15.75">
      <c r="A69" s="460" t="s">
        <v>149</v>
      </c>
      <c r="B69" s="461"/>
      <c r="C69" s="62" t="s">
        <v>160</v>
      </c>
      <c r="D69" s="467"/>
      <c r="E69" s="468"/>
      <c r="F69" s="468"/>
      <c r="G69" s="468"/>
      <c r="H69" s="469"/>
      <c r="I69" s="61" t="s">
        <v>150</v>
      </c>
      <c r="J69" s="62"/>
      <c r="K69" s="62"/>
      <c r="L69" s="62"/>
      <c r="M69" s="45"/>
      <c r="N69" s="45"/>
      <c r="O69" s="45"/>
      <c r="P69" s="45"/>
      <c r="Q69" s="45"/>
      <c r="R69" s="45"/>
      <c r="S69" s="38"/>
      <c r="T69" s="38"/>
    </row>
    <row r="70" spans="1:20" s="1" customFormat="1" ht="15.75">
      <c r="A70" s="460" t="s">
        <v>151</v>
      </c>
      <c r="B70" s="461"/>
      <c r="C70" s="62" t="s">
        <v>160</v>
      </c>
      <c r="D70" s="467"/>
      <c r="E70" s="468"/>
      <c r="F70" s="468"/>
      <c r="G70" s="468"/>
      <c r="H70" s="469"/>
      <c r="I70" s="61" t="s">
        <v>152</v>
      </c>
      <c r="J70" s="62"/>
      <c r="K70" s="62"/>
      <c r="L70" s="62"/>
      <c r="M70" s="45"/>
      <c r="N70" s="45"/>
      <c r="O70" s="45"/>
      <c r="P70" s="45"/>
      <c r="Q70" s="45"/>
      <c r="R70" s="45"/>
      <c r="S70" s="38"/>
      <c r="T70" s="38"/>
    </row>
    <row r="71" spans="1:20" s="1" customFormat="1" ht="15.75">
      <c r="A71" s="460" t="s">
        <v>41</v>
      </c>
      <c r="B71" s="461"/>
      <c r="C71" s="62" t="s">
        <v>160</v>
      </c>
      <c r="D71" s="467"/>
      <c r="E71" s="468"/>
      <c r="F71" s="468"/>
      <c r="G71" s="468"/>
      <c r="H71" s="469"/>
      <c r="I71" s="61" t="s">
        <v>153</v>
      </c>
      <c r="J71" s="62"/>
      <c r="K71" s="62"/>
      <c r="L71" s="62"/>
      <c r="M71" s="45"/>
      <c r="N71" s="45"/>
      <c r="O71" s="45"/>
      <c r="P71" s="45"/>
      <c r="Q71" s="45"/>
      <c r="R71" s="45"/>
      <c r="S71" s="38"/>
      <c r="T71" s="38"/>
    </row>
    <row r="72" spans="1:20" s="1" customFormat="1" ht="15.75">
      <c r="A72" s="460" t="s">
        <v>42</v>
      </c>
      <c r="B72" s="461"/>
      <c r="C72" s="62" t="s">
        <v>160</v>
      </c>
      <c r="D72" s="467"/>
      <c r="E72" s="468"/>
      <c r="F72" s="468"/>
      <c r="G72" s="468"/>
      <c r="H72" s="469"/>
      <c r="I72" s="61" t="s">
        <v>154</v>
      </c>
      <c r="J72" s="62"/>
      <c r="K72" s="62"/>
      <c r="L72" s="62"/>
      <c r="M72" s="45"/>
      <c r="N72" s="45"/>
      <c r="O72" s="45"/>
      <c r="P72" s="45"/>
      <c r="Q72" s="45"/>
      <c r="R72" s="45"/>
      <c r="S72" s="38"/>
      <c r="T72" s="38"/>
    </row>
    <row r="73" spans="1:20" s="1" customFormat="1" ht="15.75">
      <c r="A73" s="460" t="s">
        <v>43</v>
      </c>
      <c r="B73" s="461"/>
      <c r="C73" s="62" t="s">
        <v>160</v>
      </c>
      <c r="D73" s="467"/>
      <c r="E73" s="468"/>
      <c r="F73" s="468"/>
      <c r="G73" s="468"/>
      <c r="H73" s="469"/>
      <c r="I73" s="61" t="s">
        <v>155</v>
      </c>
      <c r="J73" s="62"/>
      <c r="K73" s="62"/>
      <c r="L73" s="62"/>
      <c r="M73" s="45"/>
      <c r="N73" s="45"/>
      <c r="O73" s="45"/>
      <c r="P73" s="45"/>
      <c r="Q73" s="45"/>
      <c r="R73" s="45"/>
      <c r="S73" s="38"/>
      <c r="T73" s="38"/>
    </row>
    <row r="74" spans="1:20" s="1" customFormat="1" ht="15.75">
      <c r="A74" s="470"/>
      <c r="B74" s="47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45"/>
      <c r="N74" s="45"/>
      <c r="O74" s="45"/>
      <c r="P74" s="45"/>
      <c r="Q74" s="45"/>
      <c r="R74" s="45"/>
      <c r="S74" s="38"/>
      <c r="T74" s="38"/>
    </row>
    <row r="75" spans="1:20" s="1" customFormat="1" ht="15.75">
      <c r="A75" s="470"/>
      <c r="B75" s="47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45"/>
      <c r="N75" s="45"/>
      <c r="O75" s="45"/>
      <c r="P75" s="45"/>
      <c r="Q75" s="45"/>
      <c r="R75" s="45"/>
      <c r="S75" s="38"/>
      <c r="T75" s="38"/>
    </row>
    <row r="76" spans="1:20" s="1" customFormat="1" ht="15.75">
      <c r="A76" s="41"/>
      <c r="B76" s="41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39"/>
      <c r="N76" s="39"/>
      <c r="O76" s="39"/>
      <c r="P76" s="39"/>
      <c r="Q76" s="39"/>
      <c r="R76" s="39"/>
      <c r="S76" s="38"/>
      <c r="T76" s="38"/>
    </row>
    <row r="77" spans="1:20" s="1" customFormat="1" ht="15.75">
      <c r="A77" s="41"/>
      <c r="B77" s="41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9"/>
      <c r="N77" s="39"/>
      <c r="O77" s="39"/>
      <c r="P77" s="39"/>
      <c r="Q77" s="39"/>
      <c r="R77" s="39"/>
      <c r="S77" s="38"/>
      <c r="T77" s="38"/>
    </row>
    <row r="78" spans="1:20" s="1" customFormat="1" ht="15.75">
      <c r="A78" s="462" t="s">
        <v>46</v>
      </c>
      <c r="B78" s="462"/>
      <c r="C78" s="462"/>
      <c r="D78" s="63"/>
      <c r="E78" s="63"/>
      <c r="F78" s="63"/>
      <c r="G78" s="63"/>
      <c r="H78" s="63"/>
      <c r="I78" s="64"/>
      <c r="J78" s="64"/>
      <c r="K78" s="65"/>
      <c r="L78" s="65"/>
      <c r="M78" s="66"/>
      <c r="N78" s="465"/>
      <c r="O78" s="465"/>
      <c r="P78" s="39"/>
      <c r="Q78" s="39"/>
      <c r="R78" s="39"/>
      <c r="S78" s="38"/>
      <c r="T78" s="38"/>
    </row>
    <row r="79" spans="1:20" s="1" customFormat="1" ht="15.75">
      <c r="A79" s="41"/>
      <c r="B79" s="41"/>
      <c r="C79" s="63"/>
      <c r="D79" s="63"/>
      <c r="E79" s="63"/>
      <c r="F79" s="63"/>
      <c r="G79" s="63"/>
      <c r="H79" s="63"/>
      <c r="I79" s="458" t="s">
        <v>44</v>
      </c>
      <c r="J79" s="459"/>
      <c r="K79" s="459"/>
      <c r="L79" s="459"/>
      <c r="M79" s="459"/>
      <c r="N79" s="463" t="s">
        <v>45</v>
      </c>
      <c r="O79" s="463"/>
      <c r="P79" s="39"/>
      <c r="Q79" s="39"/>
      <c r="R79" s="39"/>
      <c r="S79" s="38"/>
      <c r="T79" s="38"/>
    </row>
    <row r="80" spans="1:20" s="1" customFormat="1" ht="15.75">
      <c r="A80" s="42" t="s">
        <v>47</v>
      </c>
      <c r="B80" s="41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39"/>
      <c r="N80" s="39"/>
      <c r="O80" s="39"/>
      <c r="P80" s="39"/>
      <c r="Q80" s="39"/>
      <c r="R80" s="39"/>
      <c r="S80" s="38"/>
      <c r="T80" s="38"/>
    </row>
    <row r="81" spans="1:20" s="1" customFormat="1" ht="15.75">
      <c r="A81" s="462" t="s">
        <v>48</v>
      </c>
      <c r="B81" s="462"/>
      <c r="C81" s="462"/>
      <c r="D81" s="63"/>
      <c r="E81" s="63"/>
      <c r="F81" s="63"/>
      <c r="G81" s="63"/>
      <c r="H81" s="63"/>
      <c r="I81" s="64"/>
      <c r="J81" s="64"/>
      <c r="K81" s="65"/>
      <c r="L81" s="65"/>
      <c r="M81" s="66"/>
      <c r="N81" s="465"/>
      <c r="O81" s="465"/>
      <c r="P81" s="39"/>
      <c r="Q81" s="39"/>
      <c r="R81" s="39"/>
      <c r="S81" s="38"/>
      <c r="T81" s="38"/>
    </row>
    <row r="82" spans="1:20" s="1" customFormat="1" ht="15.75">
      <c r="A82" s="41"/>
      <c r="B82" s="41"/>
      <c r="C82" s="63"/>
      <c r="D82" s="63"/>
      <c r="E82" s="63"/>
      <c r="F82" s="63"/>
      <c r="G82" s="63"/>
      <c r="H82" s="63"/>
      <c r="I82" s="458" t="s">
        <v>44</v>
      </c>
      <c r="J82" s="459"/>
      <c r="K82" s="459"/>
      <c r="L82" s="459"/>
      <c r="M82" s="459"/>
      <c r="N82" s="463" t="s">
        <v>45</v>
      </c>
      <c r="O82" s="463"/>
      <c r="P82" s="39"/>
      <c r="Q82" s="39"/>
      <c r="R82" s="39"/>
      <c r="S82" s="38"/>
      <c r="T82" s="38"/>
    </row>
    <row r="83" spans="1:20" s="1" customFormat="1" ht="15.75">
      <c r="A83" s="41"/>
      <c r="B83" s="4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39"/>
      <c r="N83" s="39"/>
      <c r="O83" s="39"/>
      <c r="P83" s="39"/>
      <c r="Q83" s="39"/>
      <c r="R83" s="39"/>
      <c r="S83" s="38"/>
      <c r="T83" s="38"/>
    </row>
    <row r="84" spans="1:20" s="1" customFormat="1" ht="15.75">
      <c r="A84" s="462" t="s">
        <v>49</v>
      </c>
      <c r="B84" s="462"/>
      <c r="C84" s="462"/>
      <c r="D84" s="464"/>
      <c r="E84" s="464"/>
      <c r="F84" s="464"/>
      <c r="G84" s="67"/>
      <c r="H84" s="464"/>
      <c r="I84" s="464"/>
      <c r="J84" s="65"/>
      <c r="K84" s="65"/>
      <c r="L84" s="65"/>
      <c r="M84" s="465"/>
      <c r="N84" s="465"/>
      <c r="O84" s="71"/>
      <c r="P84" s="39"/>
      <c r="Q84" s="39"/>
      <c r="R84" s="39"/>
      <c r="S84" s="38"/>
      <c r="T84" s="38"/>
    </row>
    <row r="85" spans="1:20" s="1" customFormat="1" ht="15.75">
      <c r="A85" s="41"/>
      <c r="B85" s="41"/>
      <c r="C85" s="63"/>
      <c r="D85" s="466" t="s">
        <v>50</v>
      </c>
      <c r="E85" s="466"/>
      <c r="F85" s="466"/>
      <c r="G85" s="67"/>
      <c r="H85" s="466" t="s">
        <v>44</v>
      </c>
      <c r="I85" s="466"/>
      <c r="J85" s="67"/>
      <c r="K85" s="67"/>
      <c r="L85" s="67"/>
      <c r="M85" s="463" t="s">
        <v>45</v>
      </c>
      <c r="N85" s="463"/>
      <c r="O85" s="68" t="s">
        <v>51</v>
      </c>
      <c r="P85" s="39"/>
      <c r="Q85" s="39"/>
      <c r="R85" s="39"/>
      <c r="S85" s="38"/>
      <c r="T85" s="38"/>
    </row>
    <row r="86" spans="1:20" s="1" customFormat="1" ht="15.75">
      <c r="A86" s="41"/>
      <c r="B86" s="4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39"/>
      <c r="N86" s="39"/>
      <c r="O86" s="39"/>
      <c r="P86" s="39"/>
      <c r="Q86" s="39"/>
      <c r="R86" s="39"/>
      <c r="S86" s="38"/>
      <c r="T86" s="38"/>
    </row>
    <row r="87" spans="1:20" s="1" customFormat="1" ht="15.75">
      <c r="A87" s="41"/>
      <c r="B87" s="4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39"/>
      <c r="N87" s="39"/>
      <c r="O87" s="39"/>
      <c r="P87" s="39"/>
      <c r="Q87" s="39"/>
      <c r="R87" s="39"/>
      <c r="S87" s="38"/>
      <c r="T87" s="38"/>
    </row>
    <row r="88" spans="1:20" s="1" customFormat="1" ht="15.75">
      <c r="A88" s="41"/>
      <c r="B88" s="4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39"/>
      <c r="N88" s="39"/>
      <c r="O88" s="39"/>
      <c r="P88" s="39"/>
      <c r="Q88" s="39"/>
      <c r="R88" s="39"/>
      <c r="S88" s="38"/>
      <c r="T88" s="38"/>
    </row>
    <row r="89" spans="1:20" s="1" customFormat="1" ht="15.75">
      <c r="A89" s="41"/>
      <c r="B89" s="4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39"/>
      <c r="N89" s="39"/>
      <c r="O89" s="39"/>
      <c r="P89" s="39"/>
      <c r="Q89" s="39"/>
      <c r="R89" s="39"/>
      <c r="S89" s="38"/>
      <c r="T89" s="38"/>
    </row>
    <row r="90" spans="1:20" s="1" customFormat="1" ht="15.75">
      <c r="A90" s="41"/>
      <c r="B90" s="4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39"/>
      <c r="N90" s="39"/>
      <c r="O90" s="39"/>
      <c r="P90" s="39"/>
      <c r="Q90" s="39"/>
      <c r="R90" s="39"/>
      <c r="S90" s="38"/>
      <c r="T90" s="38"/>
    </row>
    <row r="91" spans="1:20" s="1" customFormat="1" ht="15.75">
      <c r="A91" s="41"/>
      <c r="B91" s="4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39"/>
      <c r="N91" s="39"/>
      <c r="O91" s="39"/>
      <c r="P91" s="39"/>
      <c r="Q91" s="39"/>
      <c r="R91" s="39"/>
      <c r="S91" s="38"/>
      <c r="T91" s="38"/>
    </row>
    <row r="92" spans="1:20" s="1" customFormat="1" ht="15.75">
      <c r="A92" s="41"/>
      <c r="B92" s="4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39"/>
      <c r="N92" s="39"/>
      <c r="O92" s="39"/>
      <c r="P92" s="39"/>
      <c r="Q92" s="39"/>
      <c r="R92" s="39"/>
      <c r="S92" s="38"/>
      <c r="T92" s="38"/>
    </row>
    <row r="93" spans="1:20" s="1" customFormat="1" ht="15.75">
      <c r="A93" s="41"/>
      <c r="B93" s="4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39"/>
      <c r="N93" s="39"/>
      <c r="O93" s="39"/>
      <c r="P93" s="39"/>
      <c r="Q93" s="39"/>
      <c r="R93" s="39"/>
      <c r="S93" s="38"/>
      <c r="T93" s="38"/>
    </row>
    <row r="94" spans="1:20" s="1" customFormat="1" ht="15.75">
      <c r="A94" s="41"/>
      <c r="B94" s="4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39"/>
      <c r="N94" s="39"/>
      <c r="O94" s="39"/>
      <c r="P94" s="39"/>
      <c r="Q94" s="39"/>
      <c r="R94" s="39"/>
      <c r="S94" s="38"/>
      <c r="T94" s="38"/>
    </row>
    <row r="95" spans="1:20" s="1" customFormat="1" ht="15.75">
      <c r="A95" s="41"/>
      <c r="B95" s="4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39"/>
      <c r="N95" s="39"/>
      <c r="O95" s="39"/>
      <c r="P95" s="39"/>
      <c r="Q95" s="39"/>
      <c r="R95" s="39"/>
      <c r="S95" s="38"/>
      <c r="T95" s="38"/>
    </row>
    <row r="96" spans="1:20" s="1" customFormat="1" ht="15.75">
      <c r="A96" s="41"/>
      <c r="B96" s="4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39"/>
      <c r="N96" s="39"/>
      <c r="O96" s="39"/>
      <c r="P96" s="39"/>
      <c r="Q96" s="39"/>
      <c r="R96" s="39"/>
      <c r="S96" s="38"/>
      <c r="T96" s="38"/>
    </row>
    <row r="97" spans="1:20" s="1" customFormat="1" ht="15.75">
      <c r="A97" s="41"/>
      <c r="B97" s="4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39"/>
      <c r="N97" s="39"/>
      <c r="O97" s="39"/>
      <c r="P97" s="39"/>
      <c r="Q97" s="39"/>
      <c r="R97" s="39"/>
      <c r="S97" s="38"/>
      <c r="T97" s="38"/>
    </row>
    <row r="98" spans="1:20" s="1" customFormat="1" ht="15.75">
      <c r="A98" s="41"/>
      <c r="B98" s="4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39"/>
      <c r="N98" s="39"/>
      <c r="O98" s="39"/>
      <c r="P98" s="39"/>
      <c r="Q98" s="39"/>
      <c r="R98" s="39"/>
      <c r="S98" s="38"/>
      <c r="T98" s="38"/>
    </row>
    <row r="99" spans="1:20" s="1" customFormat="1" ht="15.75">
      <c r="A99" s="41"/>
      <c r="B99" s="4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39"/>
      <c r="N99" s="39"/>
      <c r="O99" s="39"/>
      <c r="P99" s="39"/>
      <c r="Q99" s="39"/>
      <c r="R99" s="39"/>
      <c r="S99" s="38"/>
      <c r="T99" s="38"/>
    </row>
    <row r="100" spans="1:20" s="1" customFormat="1" ht="15.75">
      <c r="A100" s="41"/>
      <c r="B100" s="41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9"/>
      <c r="N100" s="39"/>
      <c r="O100" s="39"/>
      <c r="P100" s="39"/>
      <c r="Q100" s="39"/>
      <c r="R100" s="39"/>
      <c r="S100" s="38"/>
      <c r="T100" s="38"/>
    </row>
    <row r="101" spans="1:20" s="1" customFormat="1" ht="15.75">
      <c r="A101" s="41"/>
      <c r="B101" s="41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39"/>
      <c r="N101" s="39"/>
      <c r="O101" s="39"/>
      <c r="P101" s="39"/>
      <c r="Q101" s="39"/>
      <c r="R101" s="39"/>
      <c r="S101" s="38"/>
      <c r="T101" s="38"/>
    </row>
    <row r="102" spans="1:20" s="1" customFormat="1" ht="15.75">
      <c r="A102" s="41"/>
      <c r="B102" s="41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39"/>
      <c r="N102" s="39"/>
      <c r="O102" s="39"/>
      <c r="P102" s="39"/>
      <c r="Q102" s="39"/>
      <c r="R102" s="39"/>
      <c r="S102" s="38"/>
      <c r="T102" s="38"/>
    </row>
    <row r="103" spans="1:20" s="1" customFormat="1" ht="15.75">
      <c r="A103" s="41"/>
      <c r="B103" s="41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39"/>
      <c r="N103" s="39"/>
      <c r="O103" s="39"/>
      <c r="P103" s="39"/>
      <c r="Q103" s="39"/>
      <c r="R103" s="39"/>
      <c r="S103" s="38"/>
      <c r="T103" s="38"/>
    </row>
    <row r="104" spans="1:20" s="1" customFormat="1" ht="15.75">
      <c r="A104" s="41"/>
      <c r="B104" s="41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39"/>
      <c r="N104" s="39"/>
      <c r="O104" s="39"/>
      <c r="P104" s="39"/>
      <c r="Q104" s="39"/>
      <c r="R104" s="39"/>
      <c r="S104" s="38"/>
      <c r="T104" s="38"/>
    </row>
    <row r="105" spans="1:20" s="1" customFormat="1" ht="15.75">
      <c r="A105" s="41"/>
      <c r="B105" s="41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39"/>
      <c r="N105" s="39"/>
      <c r="O105" s="39"/>
      <c r="P105" s="39"/>
      <c r="Q105" s="39"/>
      <c r="R105" s="39"/>
      <c r="S105" s="38"/>
      <c r="T105" s="38"/>
    </row>
    <row r="106" spans="1:20" s="1" customFormat="1" ht="15.75">
      <c r="A106" s="41"/>
      <c r="B106" s="41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39"/>
      <c r="N106" s="39"/>
      <c r="O106" s="39"/>
      <c r="P106" s="39"/>
      <c r="Q106" s="39"/>
      <c r="R106" s="39"/>
      <c r="S106" s="38"/>
      <c r="T106" s="38"/>
    </row>
    <row r="107" spans="1:20" s="1" customFormat="1" ht="15.75">
      <c r="A107" s="41"/>
      <c r="B107" s="41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39"/>
      <c r="N107" s="39"/>
      <c r="O107" s="39"/>
      <c r="P107" s="39"/>
      <c r="Q107" s="39"/>
      <c r="R107" s="39"/>
      <c r="S107" s="38"/>
      <c r="T107" s="38"/>
    </row>
    <row r="108" spans="1:20" s="1" customFormat="1" ht="15.75">
      <c r="A108" s="41"/>
      <c r="B108" s="41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39"/>
      <c r="N108" s="39"/>
      <c r="O108" s="39"/>
      <c r="P108" s="39"/>
      <c r="Q108" s="39"/>
      <c r="R108" s="39"/>
      <c r="S108" s="38"/>
      <c r="T108" s="38"/>
    </row>
    <row r="109" spans="1:20" s="1" customFormat="1" ht="15.75">
      <c r="A109" s="41"/>
      <c r="B109" s="41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39"/>
      <c r="N109" s="39"/>
      <c r="O109" s="39"/>
      <c r="P109" s="39"/>
      <c r="Q109" s="39"/>
      <c r="R109" s="39"/>
      <c r="S109" s="38"/>
      <c r="T109" s="38"/>
    </row>
    <row r="110" spans="1:20" s="1" customFormat="1" ht="15.75">
      <c r="A110" s="41"/>
      <c r="B110" s="4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39"/>
      <c r="N110" s="39"/>
      <c r="O110" s="39"/>
      <c r="P110" s="39"/>
      <c r="Q110" s="39"/>
      <c r="R110" s="39"/>
      <c r="S110" s="38"/>
      <c r="T110" s="38"/>
    </row>
    <row r="111" spans="1:20" s="1" customFormat="1" ht="15.75">
      <c r="A111" s="41"/>
      <c r="B111" s="41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9"/>
      <c r="N111" s="39"/>
      <c r="O111" s="39"/>
      <c r="P111" s="39"/>
      <c r="Q111" s="39"/>
      <c r="R111" s="39"/>
      <c r="S111" s="38"/>
      <c r="T111" s="38"/>
    </row>
    <row r="112" spans="1:20" s="1" customFormat="1" ht="15.75">
      <c r="A112" s="41"/>
      <c r="B112" s="41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9"/>
      <c r="N112" s="39"/>
      <c r="O112" s="39"/>
      <c r="P112" s="39"/>
      <c r="Q112" s="39"/>
      <c r="R112" s="39"/>
      <c r="S112" s="38"/>
      <c r="T112" s="38"/>
    </row>
    <row r="113" spans="1:20" s="1" customFormat="1" ht="15.75">
      <c r="A113" s="41"/>
      <c r="B113" s="41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39"/>
      <c r="N113" s="39"/>
      <c r="O113" s="39"/>
      <c r="P113" s="39"/>
      <c r="Q113" s="39"/>
      <c r="R113" s="39"/>
      <c r="S113" s="38"/>
      <c r="T113" s="38"/>
    </row>
    <row r="114" spans="1:20" s="1" customFormat="1" ht="15.75">
      <c r="A114" s="41"/>
      <c r="B114" s="41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39"/>
      <c r="N114" s="39"/>
      <c r="O114" s="39"/>
      <c r="P114" s="39"/>
      <c r="Q114" s="39"/>
      <c r="R114" s="39"/>
      <c r="S114" s="38"/>
      <c r="T114" s="38"/>
    </row>
    <row r="115" spans="1:20" s="1" customFormat="1" ht="15.75">
      <c r="A115" s="41"/>
      <c r="B115" s="41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39"/>
      <c r="N115" s="39"/>
      <c r="O115" s="39"/>
      <c r="P115" s="39"/>
      <c r="Q115" s="39"/>
      <c r="R115" s="39"/>
      <c r="S115" s="38"/>
      <c r="T115" s="38"/>
    </row>
    <row r="116" spans="1:20" s="1" customFormat="1" ht="15.75">
      <c r="A116" s="41"/>
      <c r="B116" s="41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39"/>
      <c r="N116" s="39"/>
      <c r="O116" s="39"/>
      <c r="P116" s="39"/>
      <c r="Q116" s="39"/>
      <c r="R116" s="39"/>
      <c r="S116" s="38"/>
      <c r="T116" s="38"/>
    </row>
    <row r="117" spans="1:20" s="1" customFormat="1" ht="15.75">
      <c r="A117" s="41"/>
      <c r="B117" s="41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39"/>
      <c r="N117" s="39"/>
      <c r="O117" s="39"/>
      <c r="P117" s="39"/>
      <c r="Q117" s="39"/>
      <c r="R117" s="39"/>
      <c r="S117" s="38"/>
      <c r="T117" s="38"/>
    </row>
    <row r="118" spans="1:20" s="1" customFormat="1" ht="15.75">
      <c r="A118" s="41"/>
      <c r="B118" s="41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39"/>
      <c r="N118" s="39"/>
      <c r="O118" s="39"/>
      <c r="P118" s="39"/>
      <c r="Q118" s="39"/>
      <c r="R118" s="39"/>
      <c r="S118" s="38"/>
      <c r="T118" s="38"/>
    </row>
    <row r="119" spans="1:20" s="1" customFormat="1" ht="15.75">
      <c r="A119" s="41"/>
      <c r="B119" s="41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39"/>
      <c r="N119" s="39"/>
      <c r="O119" s="39"/>
      <c r="P119" s="39"/>
      <c r="Q119" s="39"/>
      <c r="R119" s="39"/>
      <c r="S119" s="38"/>
      <c r="T119" s="38"/>
    </row>
    <row r="120" spans="1:20" s="1" customFormat="1" ht="15.75">
      <c r="A120" s="41"/>
      <c r="B120" s="41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39"/>
      <c r="N120" s="39"/>
      <c r="O120" s="39"/>
      <c r="P120" s="39"/>
      <c r="Q120" s="39"/>
      <c r="R120" s="39"/>
      <c r="S120" s="38"/>
      <c r="T120" s="38"/>
    </row>
    <row r="121" spans="1:20" s="1" customFormat="1" ht="15.75">
      <c r="A121" s="41"/>
      <c r="B121" s="41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39"/>
      <c r="N121" s="39"/>
      <c r="O121" s="39"/>
      <c r="P121" s="39"/>
      <c r="Q121" s="39"/>
      <c r="R121" s="39"/>
      <c r="S121" s="38"/>
      <c r="T121" s="38"/>
    </row>
    <row r="122" spans="1:20" s="1" customFormat="1" ht="15.75">
      <c r="A122" s="41"/>
      <c r="B122" s="41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39"/>
      <c r="N122" s="39"/>
      <c r="O122" s="39"/>
      <c r="P122" s="39"/>
      <c r="Q122" s="39"/>
      <c r="R122" s="39"/>
      <c r="S122" s="38"/>
      <c r="T122" s="38"/>
    </row>
    <row r="123" spans="1:20" s="1" customFormat="1" ht="15.75">
      <c r="A123" s="41"/>
      <c r="B123" s="41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39"/>
      <c r="N123" s="39"/>
      <c r="O123" s="39"/>
      <c r="P123" s="39"/>
      <c r="Q123" s="39"/>
      <c r="R123" s="39"/>
      <c r="S123" s="38"/>
      <c r="T123" s="38"/>
    </row>
    <row r="124" spans="1:20" s="1" customFormat="1" ht="15.75">
      <c r="A124" s="41"/>
      <c r="B124" s="41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39"/>
      <c r="N124" s="39"/>
      <c r="O124" s="39"/>
      <c r="P124" s="39"/>
      <c r="Q124" s="39"/>
      <c r="R124" s="39"/>
      <c r="S124" s="38"/>
      <c r="T124" s="38"/>
    </row>
    <row r="125" spans="1:20" s="1" customFormat="1" ht="15.75">
      <c r="A125" s="41"/>
      <c r="B125" s="41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39"/>
      <c r="N125" s="39"/>
      <c r="O125" s="39"/>
      <c r="P125" s="39"/>
      <c r="Q125" s="39"/>
      <c r="R125" s="39"/>
      <c r="S125" s="38"/>
      <c r="T125" s="38"/>
    </row>
    <row r="126" spans="1:20" s="1" customFormat="1" ht="15.75">
      <c r="A126" s="41"/>
      <c r="B126" s="41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39"/>
      <c r="N126" s="39"/>
      <c r="O126" s="39"/>
      <c r="P126" s="39"/>
      <c r="Q126" s="39"/>
      <c r="R126" s="39"/>
      <c r="S126" s="38"/>
      <c r="T126" s="38"/>
    </row>
    <row r="127" spans="1:20" s="1" customFormat="1" ht="15.75">
      <c r="A127" s="41"/>
      <c r="B127" s="41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39"/>
      <c r="N127" s="39"/>
      <c r="O127" s="39"/>
      <c r="P127" s="39"/>
      <c r="Q127" s="39"/>
      <c r="R127" s="39"/>
      <c r="S127" s="38"/>
      <c r="T127" s="38"/>
    </row>
    <row r="128" spans="1:20" s="1" customFormat="1" ht="15.75">
      <c r="A128" s="41"/>
      <c r="B128" s="41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39"/>
      <c r="N128" s="39"/>
      <c r="O128" s="39"/>
      <c r="P128" s="39"/>
      <c r="Q128" s="39"/>
      <c r="R128" s="39"/>
      <c r="S128" s="38"/>
      <c r="T128" s="38"/>
    </row>
    <row r="129" spans="1:20" s="1" customFormat="1" ht="15.75">
      <c r="A129" s="41"/>
      <c r="B129" s="41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39"/>
      <c r="N129" s="39"/>
      <c r="O129" s="39"/>
      <c r="P129" s="39"/>
      <c r="Q129" s="39"/>
      <c r="R129" s="39"/>
      <c r="S129" s="38"/>
      <c r="T129" s="38"/>
    </row>
    <row r="130" spans="1:20" s="1" customFormat="1" ht="15.75">
      <c r="A130" s="41"/>
      <c r="B130" s="41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39"/>
      <c r="N130" s="39"/>
      <c r="O130" s="39"/>
      <c r="P130" s="39"/>
      <c r="Q130" s="39"/>
      <c r="R130" s="39"/>
      <c r="S130" s="38"/>
      <c r="T130" s="38"/>
    </row>
    <row r="131" spans="1:20" s="1" customFormat="1" ht="15.75">
      <c r="A131" s="41"/>
      <c r="B131" s="41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39"/>
      <c r="N131" s="39"/>
      <c r="O131" s="39"/>
      <c r="P131" s="39"/>
      <c r="Q131" s="39"/>
      <c r="R131" s="39"/>
      <c r="S131" s="38"/>
      <c r="T131" s="38"/>
    </row>
    <row r="132" spans="1:20" s="1" customFormat="1" ht="15.75">
      <c r="A132" s="41"/>
      <c r="B132" s="41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39"/>
      <c r="N132" s="39"/>
      <c r="O132" s="39"/>
      <c r="P132" s="39"/>
      <c r="Q132" s="39"/>
      <c r="R132" s="39"/>
      <c r="S132" s="38"/>
      <c r="T132" s="38"/>
    </row>
    <row r="133" spans="1:20" s="1" customFormat="1" ht="15.75">
      <c r="A133" s="41"/>
      <c r="B133" s="41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39"/>
      <c r="N133" s="39"/>
      <c r="O133" s="39"/>
      <c r="P133" s="39"/>
      <c r="Q133" s="39"/>
      <c r="R133" s="39"/>
      <c r="S133" s="38"/>
      <c r="T133" s="38"/>
    </row>
    <row r="134" spans="1:20" s="1" customFormat="1" ht="15.75">
      <c r="A134" s="41"/>
      <c r="B134" s="41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39"/>
      <c r="N134" s="39"/>
      <c r="O134" s="39"/>
      <c r="P134" s="39"/>
      <c r="Q134" s="39"/>
      <c r="R134" s="39"/>
      <c r="S134" s="38"/>
      <c r="T134" s="38"/>
    </row>
    <row r="135" spans="1:20" s="1" customFormat="1" ht="15.75">
      <c r="A135" s="41"/>
      <c r="B135" s="41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39"/>
      <c r="N135" s="39"/>
      <c r="O135" s="39"/>
      <c r="P135" s="39"/>
      <c r="Q135" s="39"/>
      <c r="R135" s="39"/>
      <c r="S135" s="38"/>
      <c r="T135" s="38"/>
    </row>
    <row r="136" spans="1:20" s="1" customFormat="1" ht="15.75">
      <c r="A136" s="41"/>
      <c r="B136" s="41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39"/>
      <c r="N136" s="39"/>
      <c r="O136" s="39"/>
      <c r="P136" s="39"/>
      <c r="Q136" s="39"/>
      <c r="R136" s="39"/>
      <c r="S136" s="38"/>
      <c r="T136" s="38"/>
    </row>
    <row r="137" spans="1:20" s="1" customFormat="1" ht="15.75">
      <c r="A137" s="41"/>
      <c r="B137" s="41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39"/>
      <c r="N137" s="39"/>
      <c r="O137" s="39"/>
      <c r="P137" s="39"/>
      <c r="Q137" s="39"/>
      <c r="R137" s="39"/>
      <c r="S137" s="38"/>
      <c r="T137" s="38"/>
    </row>
    <row r="138" spans="1:20" s="1" customFormat="1" ht="15.75">
      <c r="A138" s="41"/>
      <c r="B138" s="41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39"/>
      <c r="N138" s="39"/>
      <c r="O138" s="39"/>
      <c r="P138" s="39"/>
      <c r="Q138" s="39"/>
      <c r="R138" s="39"/>
      <c r="S138" s="38"/>
      <c r="T138" s="38"/>
    </row>
    <row r="139" spans="1:20" s="1" customFormat="1" ht="15.75">
      <c r="A139" s="41"/>
      <c r="B139" s="41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39"/>
      <c r="N139" s="39"/>
      <c r="O139" s="39"/>
      <c r="P139" s="39"/>
      <c r="Q139" s="39"/>
      <c r="R139" s="39"/>
      <c r="S139" s="38"/>
      <c r="T139" s="38"/>
    </row>
    <row r="140" spans="1:20" s="1" customFormat="1" ht="15.75">
      <c r="A140" s="41"/>
      <c r="B140" s="41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39"/>
      <c r="N140" s="39"/>
      <c r="O140" s="39"/>
      <c r="P140" s="39"/>
      <c r="Q140" s="39"/>
      <c r="R140" s="39"/>
      <c r="S140" s="38"/>
      <c r="T140" s="38"/>
    </row>
    <row r="141" spans="1:20" s="1" customFormat="1" ht="15.75">
      <c r="A141" s="41"/>
      <c r="B141" s="41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39"/>
      <c r="N141" s="39"/>
      <c r="O141" s="39"/>
      <c r="P141" s="39"/>
      <c r="Q141" s="39"/>
      <c r="R141" s="39"/>
      <c r="S141" s="38"/>
      <c r="T141" s="38"/>
    </row>
    <row r="142" spans="1:20" s="1" customFormat="1" ht="15.75">
      <c r="A142" s="41"/>
      <c r="B142" s="41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39"/>
      <c r="N142" s="39"/>
      <c r="O142" s="39"/>
      <c r="P142" s="39"/>
      <c r="Q142" s="39"/>
      <c r="R142" s="39"/>
      <c r="S142" s="38"/>
      <c r="T142" s="38"/>
    </row>
    <row r="143" spans="1:20" s="1" customFormat="1" ht="15.75">
      <c r="A143" s="41"/>
      <c r="B143" s="41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39"/>
      <c r="N143" s="39"/>
      <c r="O143" s="39"/>
      <c r="P143" s="39"/>
      <c r="Q143" s="39"/>
      <c r="R143" s="39"/>
      <c r="S143" s="38"/>
      <c r="T143" s="38"/>
    </row>
    <row r="144" spans="1:20" s="1" customFormat="1" ht="15.75">
      <c r="A144" s="41"/>
      <c r="B144" s="41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39"/>
      <c r="N144" s="39"/>
      <c r="O144" s="39"/>
      <c r="P144" s="39"/>
      <c r="Q144" s="39"/>
      <c r="R144" s="39"/>
      <c r="S144" s="38"/>
      <c r="T144" s="38"/>
    </row>
    <row r="145" spans="1:20" s="1" customFormat="1" ht="15.75">
      <c r="A145" s="41"/>
      <c r="B145" s="41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39"/>
      <c r="N145" s="39"/>
      <c r="O145" s="39"/>
      <c r="P145" s="39"/>
      <c r="Q145" s="39"/>
      <c r="R145" s="39"/>
      <c r="S145" s="38"/>
      <c r="T145" s="38"/>
    </row>
    <row r="146" spans="1:20" s="1" customFormat="1" ht="15.75">
      <c r="A146" s="41"/>
      <c r="B146" s="41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39"/>
      <c r="N146" s="39"/>
      <c r="O146" s="39"/>
      <c r="P146" s="39"/>
      <c r="Q146" s="39"/>
      <c r="R146" s="39"/>
      <c r="S146" s="38"/>
      <c r="T146" s="38"/>
    </row>
    <row r="147" spans="1:20" s="1" customFormat="1" ht="15.75">
      <c r="A147" s="41"/>
      <c r="B147" s="41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39"/>
      <c r="N147" s="39"/>
      <c r="O147" s="39"/>
      <c r="P147" s="39"/>
      <c r="Q147" s="39"/>
      <c r="R147" s="39"/>
      <c r="S147" s="38"/>
      <c r="T147" s="38"/>
    </row>
    <row r="148" spans="1:20" s="1" customFormat="1" ht="15.75">
      <c r="A148" s="41"/>
      <c r="B148" s="41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39"/>
      <c r="N148" s="39"/>
      <c r="O148" s="39"/>
      <c r="P148" s="39"/>
      <c r="Q148" s="39"/>
      <c r="R148" s="39"/>
      <c r="S148" s="38"/>
      <c r="T148" s="38"/>
    </row>
    <row r="149" spans="1:20" s="1" customFormat="1" ht="15.75">
      <c r="A149" s="41"/>
      <c r="B149" s="41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39"/>
      <c r="N149" s="39"/>
      <c r="O149" s="39"/>
      <c r="P149" s="39"/>
      <c r="Q149" s="39"/>
      <c r="R149" s="39"/>
      <c r="S149" s="38"/>
      <c r="T149" s="38"/>
    </row>
    <row r="150" spans="1:20" s="1" customFormat="1" ht="15.75">
      <c r="A150" s="41"/>
      <c r="B150" s="41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39"/>
      <c r="N150" s="39"/>
      <c r="O150" s="39"/>
      <c r="P150" s="39"/>
      <c r="Q150" s="39"/>
      <c r="R150" s="39"/>
      <c r="S150" s="38"/>
      <c r="T150" s="38"/>
    </row>
    <row r="151" spans="1:20" s="1" customFormat="1" ht="15.75">
      <c r="A151" s="41"/>
      <c r="B151" s="41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39"/>
      <c r="N151" s="39"/>
      <c r="O151" s="39"/>
      <c r="P151" s="39"/>
      <c r="Q151" s="39"/>
      <c r="R151" s="39"/>
      <c r="S151" s="38"/>
      <c r="T151" s="38"/>
    </row>
    <row r="152" spans="1:20" s="1" customFormat="1" ht="15.75">
      <c r="A152" s="41"/>
      <c r="B152" s="41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39"/>
      <c r="N152" s="39"/>
      <c r="O152" s="39"/>
      <c r="P152" s="39"/>
      <c r="Q152" s="39"/>
      <c r="R152" s="39"/>
      <c r="S152" s="38"/>
      <c r="T152" s="38"/>
    </row>
    <row r="153" spans="1:20" s="1" customFormat="1" ht="15.75">
      <c r="A153" s="41"/>
      <c r="B153" s="41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39"/>
      <c r="N153" s="39"/>
      <c r="O153" s="39"/>
      <c r="P153" s="39"/>
      <c r="Q153" s="39"/>
      <c r="R153" s="39"/>
      <c r="S153" s="38"/>
      <c r="T153" s="38"/>
    </row>
    <row r="154" spans="1:20" s="1" customFormat="1" ht="15.75">
      <c r="A154" s="41"/>
      <c r="B154" s="41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39"/>
      <c r="N154" s="39"/>
      <c r="O154" s="39"/>
      <c r="P154" s="39"/>
      <c r="Q154" s="39"/>
      <c r="R154" s="39"/>
      <c r="S154" s="38"/>
      <c r="T154" s="38"/>
    </row>
    <row r="155" spans="1:20" s="1" customFormat="1" ht="15.75">
      <c r="A155" s="41"/>
      <c r="B155" s="41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39"/>
      <c r="N155" s="39"/>
      <c r="O155" s="39"/>
      <c r="P155" s="39"/>
      <c r="Q155" s="39"/>
      <c r="R155" s="39"/>
      <c r="S155" s="38"/>
      <c r="T155" s="38"/>
    </row>
    <row r="156" spans="1:20" s="1" customFormat="1" ht="15.75">
      <c r="A156" s="41"/>
      <c r="B156" s="41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39"/>
      <c r="N156" s="39"/>
      <c r="O156" s="39"/>
      <c r="P156" s="39"/>
      <c r="Q156" s="39"/>
      <c r="R156" s="39"/>
      <c r="S156" s="38"/>
      <c r="T156" s="38"/>
    </row>
    <row r="157" spans="1:20" s="1" customFormat="1" ht="15.75">
      <c r="A157" s="41"/>
      <c r="B157" s="41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39"/>
      <c r="N157" s="39"/>
      <c r="O157" s="39"/>
      <c r="P157" s="39"/>
      <c r="Q157" s="39"/>
      <c r="R157" s="39"/>
      <c r="S157" s="38"/>
      <c r="T157" s="38"/>
    </row>
    <row r="158" spans="1:20" s="1" customFormat="1" ht="15.75">
      <c r="A158" s="41"/>
      <c r="B158" s="41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39"/>
      <c r="N158" s="39"/>
      <c r="O158" s="39"/>
      <c r="P158" s="39"/>
      <c r="Q158" s="39"/>
      <c r="R158" s="39"/>
      <c r="S158" s="38"/>
      <c r="T158" s="38"/>
    </row>
    <row r="159" spans="1:20" s="1" customFormat="1" ht="15.75">
      <c r="A159" s="41"/>
      <c r="B159" s="41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39"/>
      <c r="N159" s="39"/>
      <c r="O159" s="39"/>
      <c r="P159" s="39"/>
      <c r="Q159" s="39"/>
      <c r="R159" s="39"/>
      <c r="S159" s="38"/>
      <c r="T159" s="38"/>
    </row>
    <row r="160" spans="1:20" s="1" customFormat="1" ht="15.75">
      <c r="A160" s="41"/>
      <c r="B160" s="41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39"/>
      <c r="N160" s="39"/>
      <c r="O160" s="39"/>
      <c r="P160" s="39"/>
      <c r="Q160" s="39"/>
      <c r="R160" s="39"/>
      <c r="S160" s="38"/>
      <c r="T160" s="38"/>
    </row>
    <row r="161" spans="1:20" s="1" customFormat="1" ht="15.75">
      <c r="A161" s="41"/>
      <c r="B161" s="41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39"/>
      <c r="N161" s="39"/>
      <c r="O161" s="39"/>
      <c r="P161" s="39"/>
      <c r="Q161" s="39"/>
      <c r="R161" s="39"/>
      <c r="S161" s="38"/>
      <c r="T161" s="38"/>
    </row>
    <row r="162" spans="1:20" s="1" customFormat="1" ht="15.75">
      <c r="A162" s="41"/>
      <c r="B162" s="41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39"/>
      <c r="N162" s="39"/>
      <c r="O162" s="39"/>
      <c r="P162" s="39"/>
      <c r="Q162" s="39"/>
      <c r="R162" s="39"/>
      <c r="S162" s="38"/>
      <c r="T162" s="38"/>
    </row>
    <row r="163" spans="1:20" s="1" customFormat="1" ht="15.75">
      <c r="A163" s="41"/>
      <c r="B163" s="41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39"/>
      <c r="N163" s="39"/>
      <c r="O163" s="39"/>
      <c r="P163" s="39"/>
      <c r="Q163" s="39"/>
      <c r="R163" s="39"/>
      <c r="S163" s="38"/>
      <c r="T163" s="38"/>
    </row>
    <row r="164" spans="1:20" s="1" customFormat="1" ht="15.75">
      <c r="A164" s="41"/>
      <c r="B164" s="41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39"/>
      <c r="N164" s="39"/>
      <c r="O164" s="39"/>
      <c r="P164" s="39"/>
      <c r="Q164" s="39"/>
      <c r="R164" s="39"/>
      <c r="S164" s="38"/>
      <c r="T164" s="38"/>
    </row>
    <row r="165" spans="1:20" s="1" customFormat="1" ht="15.75">
      <c r="A165" s="41"/>
      <c r="B165" s="41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39"/>
      <c r="N165" s="39"/>
      <c r="O165" s="39"/>
      <c r="P165" s="39"/>
      <c r="Q165" s="39"/>
      <c r="R165" s="39"/>
      <c r="S165" s="38"/>
      <c r="T165" s="38"/>
    </row>
    <row r="166" spans="1:20" s="1" customFormat="1" ht="15.75">
      <c r="A166" s="41"/>
      <c r="B166" s="41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39"/>
      <c r="N166" s="39"/>
      <c r="O166" s="39"/>
      <c r="P166" s="39"/>
      <c r="Q166" s="39"/>
      <c r="R166" s="39"/>
      <c r="S166" s="38"/>
      <c r="T166" s="38"/>
    </row>
    <row r="167" spans="1:20" s="1" customFormat="1" ht="15.75">
      <c r="A167" s="41"/>
      <c r="B167" s="41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39"/>
      <c r="N167" s="39"/>
      <c r="O167" s="39"/>
      <c r="P167" s="39"/>
      <c r="Q167" s="39"/>
      <c r="R167" s="39"/>
      <c r="S167" s="38"/>
      <c r="T167" s="38"/>
    </row>
    <row r="168" spans="1:20" s="1" customFormat="1" ht="15.75">
      <c r="A168" s="41"/>
      <c r="B168" s="41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39"/>
      <c r="N168" s="39"/>
      <c r="O168" s="39"/>
      <c r="P168" s="39"/>
      <c r="Q168" s="39"/>
      <c r="R168" s="39"/>
      <c r="S168" s="38"/>
      <c r="T168" s="38"/>
    </row>
    <row r="169" spans="1:20" s="1" customFormat="1" ht="15.75">
      <c r="A169" s="41"/>
      <c r="B169" s="41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39"/>
      <c r="N169" s="39"/>
      <c r="O169" s="39"/>
      <c r="P169" s="39"/>
      <c r="Q169" s="39"/>
      <c r="R169" s="39"/>
      <c r="S169" s="38"/>
      <c r="T169" s="38"/>
    </row>
    <row r="170" spans="1:20" s="1" customFormat="1" ht="15.75">
      <c r="A170" s="41"/>
      <c r="B170" s="41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39"/>
      <c r="N170" s="39"/>
      <c r="O170" s="39"/>
      <c r="P170" s="39"/>
      <c r="Q170" s="39"/>
      <c r="R170" s="39"/>
      <c r="S170" s="38"/>
      <c r="T170" s="38"/>
    </row>
    <row r="171" spans="1:20" s="1" customFormat="1" ht="15.75">
      <c r="A171" s="41"/>
      <c r="B171" s="41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39"/>
      <c r="N171" s="39"/>
      <c r="O171" s="39"/>
      <c r="P171" s="39"/>
      <c r="Q171" s="39"/>
      <c r="R171" s="39"/>
      <c r="S171" s="38"/>
      <c r="T171" s="38"/>
    </row>
    <row r="172" spans="1:20" s="1" customFormat="1" ht="15.75">
      <c r="A172" s="41"/>
      <c r="B172" s="41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39"/>
      <c r="N172" s="39"/>
      <c r="O172" s="39"/>
      <c r="P172" s="39"/>
      <c r="Q172" s="39"/>
      <c r="R172" s="39"/>
      <c r="S172" s="38"/>
      <c r="T172" s="38"/>
    </row>
    <row r="173" spans="1:20" s="1" customFormat="1" ht="15.75">
      <c r="A173" s="41"/>
      <c r="B173" s="41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39"/>
      <c r="N173" s="39"/>
      <c r="O173" s="39"/>
      <c r="P173" s="39"/>
      <c r="Q173" s="39"/>
      <c r="R173" s="39"/>
      <c r="S173" s="38"/>
      <c r="T173" s="38"/>
    </row>
    <row r="174" spans="1:20" s="1" customFormat="1" ht="15.75">
      <c r="A174" s="41"/>
      <c r="B174" s="41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39"/>
      <c r="N174" s="39"/>
      <c r="O174" s="39"/>
      <c r="P174" s="39"/>
      <c r="Q174" s="39"/>
      <c r="R174" s="39"/>
      <c r="S174" s="38"/>
      <c r="T174" s="38"/>
    </row>
    <row r="175" spans="1:20" s="1" customFormat="1" ht="15.75">
      <c r="A175" s="41"/>
      <c r="B175" s="41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39"/>
      <c r="N175" s="39"/>
      <c r="O175" s="39"/>
      <c r="P175" s="39"/>
      <c r="Q175" s="39"/>
      <c r="R175" s="39"/>
      <c r="S175" s="38"/>
      <c r="T175" s="38"/>
    </row>
    <row r="176" spans="1:20" s="1" customFormat="1" ht="15.75">
      <c r="A176" s="41"/>
      <c r="B176" s="41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39"/>
      <c r="N176" s="39"/>
      <c r="O176" s="39"/>
      <c r="P176" s="39"/>
      <c r="Q176" s="39"/>
      <c r="R176" s="39"/>
      <c r="S176" s="38"/>
      <c r="T176" s="38"/>
    </row>
    <row r="177" spans="1:20" s="1" customFormat="1" ht="15.75">
      <c r="A177" s="41"/>
      <c r="B177" s="41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39"/>
      <c r="N177" s="39"/>
      <c r="O177" s="39"/>
      <c r="P177" s="39"/>
      <c r="Q177" s="39"/>
      <c r="R177" s="39"/>
      <c r="S177" s="38"/>
      <c r="T177" s="38"/>
    </row>
    <row r="178" spans="1:20" s="1" customFormat="1" ht="15.75">
      <c r="A178" s="41"/>
      <c r="B178" s="41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39"/>
      <c r="N178" s="39"/>
      <c r="O178" s="39"/>
      <c r="P178" s="39"/>
      <c r="Q178" s="39"/>
      <c r="R178" s="39"/>
      <c r="S178" s="38"/>
      <c r="T178" s="38"/>
    </row>
    <row r="179" spans="1:20" s="1" customFormat="1" ht="15.75">
      <c r="A179" s="41"/>
      <c r="B179" s="41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39"/>
      <c r="N179" s="39"/>
      <c r="O179" s="39"/>
      <c r="P179" s="39"/>
      <c r="Q179" s="39"/>
      <c r="R179" s="39"/>
      <c r="S179" s="38"/>
      <c r="T179" s="38"/>
    </row>
    <row r="180" spans="1:20" s="1" customFormat="1" ht="15.75">
      <c r="A180" s="41"/>
      <c r="B180" s="41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39"/>
      <c r="N180" s="39"/>
      <c r="O180" s="39"/>
      <c r="P180" s="39"/>
      <c r="Q180" s="39"/>
      <c r="R180" s="39"/>
      <c r="S180" s="38"/>
      <c r="T180" s="38"/>
    </row>
    <row r="181" spans="1:20" s="1" customFormat="1" ht="15.75">
      <c r="A181" s="41"/>
      <c r="B181" s="41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39"/>
      <c r="N181" s="39"/>
      <c r="O181" s="39"/>
      <c r="P181" s="39"/>
      <c r="Q181" s="39"/>
      <c r="R181" s="39"/>
      <c r="S181" s="38"/>
      <c r="T181" s="38"/>
    </row>
    <row r="182" spans="1:20" s="1" customFormat="1" ht="15.75">
      <c r="A182" s="41"/>
      <c r="B182" s="41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39"/>
      <c r="N182" s="39"/>
      <c r="O182" s="39"/>
      <c r="P182" s="39"/>
      <c r="Q182" s="39"/>
      <c r="R182" s="39"/>
      <c r="S182" s="38"/>
      <c r="T182" s="38"/>
    </row>
    <row r="183" spans="1:20" s="1" customFormat="1" ht="15.75">
      <c r="A183" s="41"/>
      <c r="B183" s="41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39"/>
      <c r="N183" s="39"/>
      <c r="O183" s="39"/>
      <c r="P183" s="39"/>
      <c r="Q183" s="39"/>
      <c r="R183" s="39"/>
      <c r="S183" s="38"/>
      <c r="T183" s="38"/>
    </row>
    <row r="184" spans="1:20" s="1" customFormat="1" ht="15.75">
      <c r="A184" s="41"/>
      <c r="B184" s="41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39"/>
      <c r="N184" s="39"/>
      <c r="O184" s="39"/>
      <c r="P184" s="39"/>
      <c r="Q184" s="39"/>
      <c r="R184" s="39"/>
      <c r="S184" s="38"/>
      <c r="T184" s="38"/>
    </row>
    <row r="185" spans="1:20" s="1" customFormat="1" ht="15.75">
      <c r="A185" s="41"/>
      <c r="B185" s="41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39"/>
      <c r="N185" s="39"/>
      <c r="O185" s="39"/>
      <c r="P185" s="39"/>
      <c r="Q185" s="39"/>
      <c r="R185" s="39"/>
      <c r="S185" s="38"/>
      <c r="T185" s="38"/>
    </row>
    <row r="186" spans="1:20" s="1" customFormat="1" ht="15.75">
      <c r="A186" s="41"/>
      <c r="B186" s="41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39"/>
      <c r="N186" s="39"/>
      <c r="O186" s="39"/>
      <c r="P186" s="39"/>
      <c r="Q186" s="39"/>
      <c r="R186" s="39"/>
      <c r="S186" s="38"/>
      <c r="T186" s="38"/>
    </row>
    <row r="187" spans="1:20" s="1" customFormat="1" ht="15.75">
      <c r="A187" s="41"/>
      <c r="B187" s="41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39"/>
      <c r="N187" s="39"/>
      <c r="O187" s="39"/>
      <c r="P187" s="39"/>
      <c r="Q187" s="39"/>
      <c r="R187" s="39"/>
      <c r="S187" s="38"/>
      <c r="T187" s="38"/>
    </row>
    <row r="188" spans="1:20" s="1" customFormat="1" ht="15.75">
      <c r="A188" s="41"/>
      <c r="B188" s="41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39"/>
      <c r="N188" s="39"/>
      <c r="O188" s="39"/>
      <c r="P188" s="39"/>
      <c r="Q188" s="39"/>
      <c r="R188" s="39"/>
      <c r="S188" s="38"/>
      <c r="T188" s="38"/>
    </row>
    <row r="189" spans="1:20" s="1" customFormat="1" ht="15.75">
      <c r="A189" s="41"/>
      <c r="B189" s="41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39"/>
      <c r="N189" s="39"/>
      <c r="O189" s="39"/>
      <c r="P189" s="39"/>
      <c r="Q189" s="39"/>
      <c r="R189" s="39"/>
      <c r="S189" s="38"/>
      <c r="T189" s="38"/>
    </row>
    <row r="190" spans="1:20" s="1" customFormat="1" ht="15.75">
      <c r="A190" s="41"/>
      <c r="B190" s="41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39"/>
      <c r="N190" s="39"/>
      <c r="O190" s="39"/>
      <c r="P190" s="39"/>
      <c r="Q190" s="39"/>
      <c r="R190" s="39"/>
      <c r="S190" s="38"/>
      <c r="T190" s="38"/>
    </row>
    <row r="191" spans="1:20" s="1" customFormat="1" ht="15.75">
      <c r="A191" s="41"/>
      <c r="B191" s="41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39"/>
      <c r="N191" s="39"/>
      <c r="O191" s="39"/>
      <c r="P191" s="39"/>
      <c r="Q191" s="39"/>
      <c r="R191" s="39"/>
      <c r="S191" s="38"/>
      <c r="T191" s="38"/>
    </row>
    <row r="192" spans="1:20" s="1" customFormat="1" ht="15.75">
      <c r="A192" s="41"/>
      <c r="B192" s="41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39"/>
      <c r="N192" s="39"/>
      <c r="O192" s="39"/>
      <c r="P192" s="39"/>
      <c r="Q192" s="39"/>
      <c r="R192" s="39"/>
      <c r="S192" s="38"/>
      <c r="T192" s="38"/>
    </row>
    <row r="193" spans="1:20" s="1" customFormat="1" ht="15.75">
      <c r="A193" s="41"/>
      <c r="B193" s="41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39"/>
      <c r="N193" s="39"/>
      <c r="O193" s="39"/>
      <c r="P193" s="39"/>
      <c r="Q193" s="39"/>
      <c r="R193" s="39"/>
      <c r="S193" s="38"/>
      <c r="T193" s="38"/>
    </row>
    <row r="194" spans="1:20" s="1" customFormat="1" ht="15.75">
      <c r="A194" s="41"/>
      <c r="B194" s="41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39"/>
      <c r="N194" s="39"/>
      <c r="O194" s="39"/>
      <c r="P194" s="39"/>
      <c r="Q194" s="39"/>
      <c r="R194" s="39"/>
      <c r="S194" s="38"/>
      <c r="T194" s="38"/>
    </row>
    <row r="195" spans="1:20" s="1" customFormat="1" ht="15.75">
      <c r="A195" s="41"/>
      <c r="B195" s="41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39"/>
      <c r="N195" s="39"/>
      <c r="O195" s="39"/>
      <c r="P195" s="39"/>
      <c r="Q195" s="39"/>
      <c r="R195" s="39"/>
      <c r="S195" s="38"/>
      <c r="T195" s="38"/>
    </row>
    <row r="196" spans="1:20" s="1" customFormat="1" ht="15.75">
      <c r="A196" s="41"/>
      <c r="B196" s="41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39"/>
      <c r="N196" s="39"/>
      <c r="O196" s="39"/>
      <c r="P196" s="39"/>
      <c r="Q196" s="39"/>
      <c r="R196" s="39"/>
      <c r="S196" s="38"/>
      <c r="T196" s="38"/>
    </row>
    <row r="197" spans="1:20" s="1" customFormat="1" ht="15.75">
      <c r="A197" s="41"/>
      <c r="B197" s="41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39"/>
      <c r="N197" s="39"/>
      <c r="O197" s="39"/>
      <c r="P197" s="39"/>
      <c r="Q197" s="39"/>
      <c r="R197" s="39"/>
      <c r="S197" s="38"/>
      <c r="T197" s="38"/>
    </row>
    <row r="198" spans="1:20" s="1" customFormat="1" ht="15.75">
      <c r="A198" s="41"/>
      <c r="B198" s="41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39"/>
      <c r="N198" s="39"/>
      <c r="O198" s="39"/>
      <c r="P198" s="39"/>
      <c r="Q198" s="39"/>
      <c r="R198" s="39"/>
      <c r="S198" s="38"/>
      <c r="T198" s="38"/>
    </row>
    <row r="199" spans="1:20" s="1" customFormat="1" ht="15.75">
      <c r="A199" s="41"/>
      <c r="B199" s="41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39"/>
      <c r="N199" s="39"/>
      <c r="O199" s="39"/>
      <c r="P199" s="39"/>
      <c r="Q199" s="39"/>
      <c r="R199" s="39"/>
      <c r="S199" s="38"/>
      <c r="T199" s="38"/>
    </row>
    <row r="200" spans="1:20" s="1" customFormat="1" ht="15.75">
      <c r="A200" s="41"/>
      <c r="B200" s="41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39"/>
      <c r="N200" s="39"/>
      <c r="O200" s="39"/>
      <c r="P200" s="39"/>
      <c r="Q200" s="39"/>
      <c r="R200" s="39"/>
      <c r="S200" s="38"/>
      <c r="T200" s="38"/>
    </row>
    <row r="201" spans="1:20" s="1" customFormat="1" ht="15.75">
      <c r="A201" s="41"/>
      <c r="B201" s="41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39"/>
      <c r="N201" s="39"/>
      <c r="O201" s="39"/>
      <c r="P201" s="39"/>
      <c r="Q201" s="39"/>
      <c r="R201" s="39"/>
      <c r="S201" s="38"/>
      <c r="T201" s="38"/>
    </row>
    <row r="202" spans="1:20" s="1" customFormat="1" ht="15.75">
      <c r="A202" s="41"/>
      <c r="B202" s="41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39"/>
      <c r="N202" s="39"/>
      <c r="O202" s="39"/>
      <c r="P202" s="39"/>
      <c r="Q202" s="39"/>
      <c r="R202" s="39"/>
      <c r="S202" s="38"/>
      <c r="T202" s="38"/>
    </row>
    <row r="203" spans="1:20" s="1" customFormat="1" ht="15.75">
      <c r="A203" s="41"/>
      <c r="B203" s="41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39"/>
      <c r="N203" s="39"/>
      <c r="O203" s="39"/>
      <c r="P203" s="39"/>
      <c r="Q203" s="39"/>
      <c r="R203" s="39"/>
      <c r="S203" s="38"/>
      <c r="T203" s="38"/>
    </row>
    <row r="204" spans="1:20" s="1" customFormat="1" ht="15.75">
      <c r="A204" s="41"/>
      <c r="B204" s="41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39"/>
      <c r="N204" s="39"/>
      <c r="O204" s="39"/>
      <c r="P204" s="39"/>
      <c r="Q204" s="39"/>
      <c r="R204" s="39"/>
      <c r="S204" s="38"/>
      <c r="T204" s="38"/>
    </row>
    <row r="205" spans="1:20" s="1" customFormat="1" ht="15.75">
      <c r="A205" s="41"/>
      <c r="B205" s="41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39"/>
      <c r="N205" s="39"/>
      <c r="O205" s="39"/>
      <c r="P205" s="39"/>
      <c r="Q205" s="39"/>
      <c r="R205" s="39"/>
      <c r="S205" s="38"/>
      <c r="T205" s="38"/>
    </row>
    <row r="206" spans="1:20" s="1" customFormat="1" ht="15.75">
      <c r="A206" s="41"/>
      <c r="B206" s="41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39"/>
      <c r="N206" s="39"/>
      <c r="O206" s="39"/>
      <c r="P206" s="39"/>
      <c r="Q206" s="39"/>
      <c r="R206" s="39"/>
      <c r="S206" s="38"/>
      <c r="T206" s="38"/>
    </row>
    <row r="207" spans="1:20" s="1" customFormat="1" ht="15.75">
      <c r="A207" s="41"/>
      <c r="B207" s="41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39"/>
      <c r="N207" s="39"/>
      <c r="O207" s="39"/>
      <c r="P207" s="39"/>
      <c r="Q207" s="39"/>
      <c r="R207" s="39"/>
      <c r="S207" s="38"/>
      <c r="T207" s="38"/>
    </row>
    <row r="208" spans="1:20" s="1" customFormat="1" ht="15.75">
      <c r="A208" s="41"/>
      <c r="B208" s="41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39"/>
      <c r="N208" s="39"/>
      <c r="O208" s="39"/>
      <c r="P208" s="39"/>
      <c r="Q208" s="39"/>
      <c r="R208" s="39"/>
      <c r="S208" s="38"/>
      <c r="T208" s="38"/>
    </row>
    <row r="209" spans="1:20" s="1" customFormat="1" ht="15.75">
      <c r="A209" s="41"/>
      <c r="B209" s="41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39"/>
      <c r="N209" s="39"/>
      <c r="O209" s="39"/>
      <c r="P209" s="39"/>
      <c r="Q209" s="39"/>
      <c r="R209" s="39"/>
      <c r="S209" s="38"/>
      <c r="T209" s="38"/>
    </row>
    <row r="210" spans="1:20" s="1" customFormat="1" ht="15.75">
      <c r="A210" s="41"/>
      <c r="B210" s="41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39"/>
      <c r="N210" s="39"/>
      <c r="O210" s="39"/>
      <c r="P210" s="39"/>
      <c r="Q210" s="39"/>
      <c r="R210" s="39"/>
      <c r="S210" s="38"/>
      <c r="T210" s="38"/>
    </row>
    <row r="211" spans="1:20" s="1" customFormat="1" ht="15.75">
      <c r="A211" s="41"/>
      <c r="B211" s="41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39"/>
      <c r="N211" s="39"/>
      <c r="O211" s="39"/>
      <c r="P211" s="39"/>
      <c r="Q211" s="39"/>
      <c r="R211" s="39"/>
      <c r="S211" s="38"/>
      <c r="T211" s="38"/>
    </row>
    <row r="212" spans="1:20" s="1" customFormat="1" ht="15.75">
      <c r="A212" s="41"/>
      <c r="B212" s="41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39"/>
      <c r="N212" s="39"/>
      <c r="O212" s="39"/>
      <c r="P212" s="39"/>
      <c r="Q212" s="39"/>
      <c r="R212" s="39"/>
      <c r="S212" s="38"/>
      <c r="T212" s="38"/>
    </row>
    <row r="213" spans="1:20" s="1" customFormat="1" ht="15.75">
      <c r="A213" s="41"/>
      <c r="B213" s="41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39"/>
      <c r="N213" s="39"/>
      <c r="O213" s="39"/>
      <c r="P213" s="39"/>
      <c r="Q213" s="39"/>
      <c r="R213" s="39"/>
      <c r="S213" s="38"/>
      <c r="T213" s="38"/>
    </row>
    <row r="214" spans="1:20" s="1" customFormat="1" ht="15.75">
      <c r="A214" s="41"/>
      <c r="B214" s="41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39"/>
      <c r="N214" s="39"/>
      <c r="O214" s="39"/>
      <c r="P214" s="39"/>
      <c r="Q214" s="39"/>
      <c r="R214" s="39"/>
      <c r="S214" s="38"/>
      <c r="T214" s="38"/>
    </row>
    <row r="215" spans="1:20" s="1" customFormat="1" ht="15.75">
      <c r="A215" s="41"/>
      <c r="B215" s="41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39"/>
      <c r="N215" s="39"/>
      <c r="O215" s="39"/>
      <c r="P215" s="39"/>
      <c r="Q215" s="39"/>
      <c r="R215" s="39"/>
      <c r="S215" s="38"/>
      <c r="T215" s="38"/>
    </row>
    <row r="216" spans="1:20" s="1" customFormat="1" ht="15.75">
      <c r="A216" s="41"/>
      <c r="B216" s="41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39"/>
      <c r="N216" s="39"/>
      <c r="O216" s="39"/>
      <c r="P216" s="39"/>
      <c r="Q216" s="39"/>
      <c r="R216" s="39"/>
      <c r="S216" s="38"/>
      <c r="T216" s="38"/>
    </row>
    <row r="217" spans="1:20" s="1" customFormat="1" ht="15.75">
      <c r="A217" s="41"/>
      <c r="B217" s="41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39"/>
      <c r="N217" s="39"/>
      <c r="O217" s="39"/>
      <c r="P217" s="39"/>
      <c r="Q217" s="39"/>
      <c r="R217" s="39"/>
      <c r="S217" s="38"/>
      <c r="T217" s="38"/>
    </row>
    <row r="218" spans="1:20" s="1" customFormat="1" ht="15.75">
      <c r="A218" s="41"/>
      <c r="B218" s="41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39"/>
      <c r="N218" s="39"/>
      <c r="O218" s="39"/>
      <c r="P218" s="39"/>
      <c r="Q218" s="39"/>
      <c r="R218" s="39"/>
      <c r="S218" s="38"/>
      <c r="T218" s="38"/>
    </row>
    <row r="219" spans="1:20" s="1" customFormat="1" ht="15.75">
      <c r="A219" s="41"/>
      <c r="B219" s="41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39"/>
      <c r="N219" s="39"/>
      <c r="O219" s="39"/>
      <c r="P219" s="39"/>
      <c r="Q219" s="39"/>
      <c r="R219" s="39"/>
      <c r="S219" s="38"/>
      <c r="T219" s="38"/>
    </row>
    <row r="220" spans="1:20" s="1" customFormat="1" ht="15.75">
      <c r="A220" s="41"/>
      <c r="B220" s="41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39"/>
      <c r="N220" s="39"/>
      <c r="O220" s="39"/>
      <c r="P220" s="39"/>
      <c r="Q220" s="39"/>
      <c r="R220" s="39"/>
      <c r="S220" s="38"/>
      <c r="T220" s="38"/>
    </row>
    <row r="221" spans="1:20" s="1" customFormat="1" ht="15.75">
      <c r="A221" s="41"/>
      <c r="B221" s="41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39"/>
      <c r="N221" s="39"/>
      <c r="O221" s="39"/>
      <c r="P221" s="39"/>
      <c r="Q221" s="39"/>
      <c r="R221" s="39"/>
      <c r="S221" s="38"/>
      <c r="T221" s="38"/>
    </row>
    <row r="222" spans="1:20" s="1" customFormat="1" ht="15.75">
      <c r="A222" s="41"/>
      <c r="B222" s="41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39"/>
      <c r="N222" s="39"/>
      <c r="O222" s="39"/>
      <c r="P222" s="39"/>
      <c r="Q222" s="39"/>
      <c r="R222" s="39"/>
      <c r="S222" s="38"/>
      <c r="T222" s="38"/>
    </row>
    <row r="223" spans="1:20" s="1" customFormat="1" ht="15.75">
      <c r="A223" s="41"/>
      <c r="B223" s="41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39"/>
      <c r="N223" s="39"/>
      <c r="O223" s="39"/>
      <c r="P223" s="39"/>
      <c r="Q223" s="39"/>
      <c r="R223" s="39"/>
      <c r="S223" s="38"/>
      <c r="T223" s="38"/>
    </row>
    <row r="224" spans="1:20" s="1" customFormat="1" ht="15.75">
      <c r="A224" s="41"/>
      <c r="B224" s="41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39"/>
      <c r="N224" s="39"/>
      <c r="O224" s="39"/>
      <c r="P224" s="39"/>
      <c r="Q224" s="39"/>
      <c r="R224" s="39"/>
      <c r="S224" s="38"/>
      <c r="T224" s="38"/>
    </row>
    <row r="225" spans="1:20" s="1" customFormat="1" ht="15.75">
      <c r="A225" s="41"/>
      <c r="B225" s="41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39"/>
      <c r="N225" s="39"/>
      <c r="O225" s="39"/>
      <c r="P225" s="39"/>
      <c r="Q225" s="39"/>
      <c r="R225" s="39"/>
      <c r="S225" s="38"/>
      <c r="T225" s="38"/>
    </row>
    <row r="226" spans="1:20" s="1" customFormat="1" ht="15.75">
      <c r="A226" s="41"/>
      <c r="B226" s="41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39"/>
      <c r="N226" s="39"/>
      <c r="O226" s="39"/>
      <c r="P226" s="39"/>
      <c r="Q226" s="39"/>
      <c r="R226" s="39"/>
      <c r="S226" s="38"/>
      <c r="T226" s="38"/>
    </row>
    <row r="227" spans="1:20" s="1" customFormat="1" ht="15.75">
      <c r="A227" s="41"/>
      <c r="B227" s="41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39"/>
      <c r="N227" s="39"/>
      <c r="O227" s="39"/>
      <c r="P227" s="39"/>
      <c r="Q227" s="39"/>
      <c r="R227" s="39"/>
      <c r="S227" s="38"/>
      <c r="T227" s="38"/>
    </row>
    <row r="228" spans="1:20" s="1" customFormat="1" ht="15.75">
      <c r="A228" s="41"/>
      <c r="B228" s="41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39"/>
      <c r="N228" s="39"/>
      <c r="O228" s="39"/>
      <c r="P228" s="39"/>
      <c r="Q228" s="39"/>
      <c r="R228" s="39"/>
      <c r="S228" s="38"/>
      <c r="T228" s="38"/>
    </row>
    <row r="229" spans="1:20" s="1" customFormat="1" ht="15.75">
      <c r="A229" s="41"/>
      <c r="B229" s="41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39"/>
      <c r="N229" s="39"/>
      <c r="O229" s="39"/>
      <c r="P229" s="39"/>
      <c r="Q229" s="39"/>
      <c r="R229" s="39"/>
      <c r="S229" s="38"/>
      <c r="T229" s="38"/>
    </row>
    <row r="230" spans="1:20" s="1" customFormat="1" ht="15.75">
      <c r="A230" s="41"/>
      <c r="B230" s="41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39"/>
      <c r="N230" s="39"/>
      <c r="O230" s="39"/>
      <c r="P230" s="39"/>
      <c r="Q230" s="39"/>
      <c r="R230" s="39"/>
      <c r="S230" s="38"/>
      <c r="T230" s="38"/>
    </row>
    <row r="231" spans="1:20" s="1" customFormat="1" ht="15.75">
      <c r="A231" s="41"/>
      <c r="B231" s="41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39"/>
      <c r="N231" s="39"/>
      <c r="O231" s="39"/>
      <c r="P231" s="39"/>
      <c r="Q231" s="39"/>
      <c r="R231" s="39"/>
      <c r="S231" s="38"/>
      <c r="T231" s="38"/>
    </row>
    <row r="232" spans="1:20" s="1" customFormat="1" ht="15.75">
      <c r="A232" s="41"/>
      <c r="B232" s="41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39"/>
      <c r="N232" s="39"/>
      <c r="O232" s="39"/>
      <c r="P232" s="39"/>
      <c r="Q232" s="39"/>
      <c r="R232" s="39"/>
      <c r="S232" s="38"/>
      <c r="T232" s="38"/>
    </row>
    <row r="233" spans="1:20" s="1" customFormat="1" ht="15.75">
      <c r="A233" s="41"/>
      <c r="B233" s="41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39"/>
      <c r="N233" s="39"/>
      <c r="O233" s="39"/>
      <c r="P233" s="39"/>
      <c r="Q233" s="39"/>
      <c r="R233" s="39"/>
      <c r="S233" s="38"/>
      <c r="T233" s="38"/>
    </row>
    <row r="234" spans="1:20" s="1" customFormat="1" ht="15.75">
      <c r="A234" s="41"/>
      <c r="B234" s="41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39"/>
      <c r="N234" s="39"/>
      <c r="O234" s="39"/>
      <c r="P234" s="39"/>
      <c r="Q234" s="39"/>
      <c r="R234" s="39"/>
      <c r="S234" s="38"/>
      <c r="T234" s="38"/>
    </row>
    <row r="235" spans="1:20" s="1" customFormat="1" ht="15.75">
      <c r="A235" s="41"/>
      <c r="B235" s="41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39"/>
      <c r="N235" s="39"/>
      <c r="O235" s="39"/>
      <c r="P235" s="39"/>
      <c r="Q235" s="39"/>
      <c r="R235" s="39"/>
      <c r="S235" s="38"/>
      <c r="T235" s="38"/>
    </row>
    <row r="236" spans="1:20" s="1" customFormat="1" ht="15.75">
      <c r="A236" s="41"/>
      <c r="B236" s="41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39"/>
      <c r="N236" s="39"/>
      <c r="O236" s="39"/>
      <c r="P236" s="39"/>
      <c r="Q236" s="39"/>
      <c r="R236" s="39"/>
      <c r="S236" s="38"/>
      <c r="T236" s="38"/>
    </row>
    <row r="237" spans="1:20" s="1" customFormat="1" ht="15.75">
      <c r="A237" s="41"/>
      <c r="B237" s="41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39"/>
      <c r="N237" s="39"/>
      <c r="O237" s="39"/>
      <c r="P237" s="39"/>
      <c r="Q237" s="39"/>
      <c r="R237" s="39"/>
      <c r="S237" s="38"/>
      <c r="T237" s="38"/>
    </row>
    <row r="238" spans="1:20" s="1" customFormat="1" ht="15.75">
      <c r="A238" s="41"/>
      <c r="B238" s="41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39"/>
      <c r="N238" s="39"/>
      <c r="O238" s="39"/>
      <c r="P238" s="39"/>
      <c r="Q238" s="39"/>
      <c r="R238" s="39"/>
      <c r="S238" s="38"/>
      <c r="T238" s="38"/>
    </row>
    <row r="239" spans="1:20" s="1" customFormat="1" ht="15.75">
      <c r="A239" s="41"/>
      <c r="B239" s="41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39"/>
      <c r="N239" s="39"/>
      <c r="O239" s="39"/>
      <c r="P239" s="39"/>
      <c r="Q239" s="39"/>
      <c r="R239" s="39"/>
      <c r="S239" s="38"/>
      <c r="T239" s="38"/>
    </row>
    <row r="240" spans="1:20" s="1" customFormat="1" ht="15.75">
      <c r="A240" s="41"/>
      <c r="B240" s="41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39"/>
      <c r="N240" s="39"/>
      <c r="O240" s="39"/>
      <c r="P240" s="39"/>
      <c r="Q240" s="39"/>
      <c r="R240" s="39"/>
      <c r="S240" s="38"/>
      <c r="T240" s="38"/>
    </row>
    <row r="241" spans="1:20" s="1" customFormat="1" ht="15.75">
      <c r="A241" s="41"/>
      <c r="B241" s="41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39"/>
      <c r="N241" s="39"/>
      <c r="O241" s="39"/>
      <c r="P241" s="39"/>
      <c r="Q241" s="39"/>
      <c r="R241" s="39"/>
      <c r="S241" s="38"/>
      <c r="T241" s="38"/>
    </row>
    <row r="242" spans="1:20" s="1" customFormat="1" ht="15.75">
      <c r="A242" s="41"/>
      <c r="B242" s="41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39"/>
      <c r="N242" s="39"/>
      <c r="O242" s="39"/>
      <c r="P242" s="39"/>
      <c r="Q242" s="39"/>
      <c r="R242" s="39"/>
      <c r="S242" s="38"/>
      <c r="T242" s="38"/>
    </row>
    <row r="243" spans="1:20" s="1" customFormat="1" ht="15.75">
      <c r="A243" s="41"/>
      <c r="B243" s="41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39"/>
      <c r="N243" s="39"/>
      <c r="O243" s="39"/>
      <c r="P243" s="39"/>
      <c r="Q243" s="39"/>
      <c r="R243" s="39"/>
      <c r="S243" s="38"/>
      <c r="T243" s="38"/>
    </row>
    <row r="244" spans="1:20" s="1" customFormat="1" ht="15.75">
      <c r="A244" s="41"/>
      <c r="B244" s="41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39"/>
      <c r="N244" s="39"/>
      <c r="O244" s="39"/>
      <c r="P244" s="39"/>
      <c r="Q244" s="39"/>
      <c r="R244" s="39"/>
      <c r="S244" s="38"/>
      <c r="T244" s="38"/>
    </row>
    <row r="245" spans="1:20" s="1" customFormat="1" ht="15.75">
      <c r="A245" s="41"/>
      <c r="B245" s="41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39"/>
      <c r="N245" s="39"/>
      <c r="O245" s="39"/>
      <c r="P245" s="39"/>
      <c r="Q245" s="39"/>
      <c r="R245" s="39"/>
      <c r="S245" s="38"/>
      <c r="T245" s="38"/>
    </row>
    <row r="246" spans="1:20" s="1" customFormat="1" ht="15.75">
      <c r="A246" s="41"/>
      <c r="B246" s="41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39"/>
      <c r="N246" s="39"/>
      <c r="O246" s="39"/>
      <c r="P246" s="39"/>
      <c r="Q246" s="39"/>
      <c r="R246" s="39"/>
      <c r="S246" s="38"/>
      <c r="T246" s="38"/>
    </row>
    <row r="247" spans="1:20" s="1" customFormat="1" ht="15.75">
      <c r="A247" s="41"/>
      <c r="B247" s="41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39"/>
      <c r="N247" s="39"/>
      <c r="O247" s="39"/>
      <c r="P247" s="39"/>
      <c r="Q247" s="39"/>
      <c r="R247" s="39"/>
      <c r="S247" s="38"/>
      <c r="T247" s="38"/>
    </row>
    <row r="248" spans="1:20" s="1" customFormat="1" ht="15.75">
      <c r="A248" s="41"/>
      <c r="B248" s="41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39"/>
      <c r="N248" s="39"/>
      <c r="O248" s="39"/>
      <c r="P248" s="39"/>
      <c r="Q248" s="39"/>
      <c r="R248" s="39"/>
      <c r="S248" s="38"/>
      <c r="T248" s="38"/>
    </row>
    <row r="249" spans="1:20" s="1" customFormat="1" ht="15.75">
      <c r="A249" s="41"/>
      <c r="B249" s="41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39"/>
      <c r="N249" s="39"/>
      <c r="O249" s="39"/>
      <c r="P249" s="39"/>
      <c r="Q249" s="39"/>
      <c r="R249" s="39"/>
      <c r="S249" s="38"/>
      <c r="T249" s="38"/>
    </row>
    <row r="250" spans="1:20" s="1" customFormat="1" ht="15.75">
      <c r="A250" s="41"/>
      <c r="B250" s="41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39"/>
      <c r="N250" s="39"/>
      <c r="O250" s="39"/>
      <c r="P250" s="39"/>
      <c r="Q250" s="39"/>
      <c r="R250" s="39"/>
      <c r="S250" s="38"/>
      <c r="T250" s="38"/>
    </row>
    <row r="251" spans="1:20" s="1" customFormat="1" ht="15.75">
      <c r="A251" s="41"/>
      <c r="B251" s="41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39"/>
      <c r="N251" s="39"/>
      <c r="O251" s="39"/>
      <c r="P251" s="39"/>
      <c r="Q251" s="39"/>
      <c r="R251" s="39"/>
      <c r="S251" s="38"/>
      <c r="T251" s="38"/>
    </row>
    <row r="252" spans="1:20" s="1" customFormat="1" ht="15.75">
      <c r="A252" s="41"/>
      <c r="B252" s="41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39"/>
      <c r="N252" s="39"/>
      <c r="O252" s="39"/>
      <c r="P252" s="39"/>
      <c r="Q252" s="39"/>
      <c r="R252" s="39"/>
      <c r="S252" s="38"/>
      <c r="T252" s="38"/>
    </row>
    <row r="253" spans="1:20" s="1" customFormat="1" ht="15.75">
      <c r="A253" s="41"/>
      <c r="B253" s="41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39"/>
      <c r="N253" s="39"/>
      <c r="O253" s="39"/>
      <c r="P253" s="39"/>
      <c r="Q253" s="39"/>
      <c r="R253" s="39"/>
      <c r="S253" s="38"/>
      <c r="T253" s="38"/>
    </row>
    <row r="254" spans="1:20" s="1" customFormat="1" ht="15.75">
      <c r="A254" s="41"/>
      <c r="B254" s="41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39"/>
      <c r="N254" s="39"/>
      <c r="O254" s="39"/>
      <c r="P254" s="39"/>
      <c r="Q254" s="39"/>
      <c r="R254" s="39"/>
      <c r="S254" s="38"/>
      <c r="T254" s="38"/>
    </row>
    <row r="255" spans="1:20" s="1" customFormat="1" ht="15.75">
      <c r="A255" s="41"/>
      <c r="B255" s="41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39"/>
      <c r="N255" s="39"/>
      <c r="O255" s="39"/>
      <c r="P255" s="39"/>
      <c r="Q255" s="39"/>
      <c r="R255" s="39"/>
      <c r="S255" s="38"/>
      <c r="T255" s="38"/>
    </row>
    <row r="256" spans="1:20" s="1" customFormat="1" ht="15.75">
      <c r="A256" s="41"/>
      <c r="B256" s="41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39"/>
      <c r="N256" s="39"/>
      <c r="O256" s="39"/>
      <c r="P256" s="39"/>
      <c r="Q256" s="39"/>
      <c r="R256" s="39"/>
      <c r="S256" s="38"/>
      <c r="T256" s="38"/>
    </row>
    <row r="257" spans="1:20" s="1" customFormat="1" ht="15.75">
      <c r="A257" s="41"/>
      <c r="B257" s="41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39"/>
      <c r="N257" s="39"/>
      <c r="O257" s="39"/>
      <c r="P257" s="39"/>
      <c r="Q257" s="39"/>
      <c r="R257" s="39"/>
      <c r="S257" s="38"/>
      <c r="T257" s="38"/>
    </row>
    <row r="258" spans="1:20" s="1" customFormat="1" ht="15.75">
      <c r="A258" s="41"/>
      <c r="B258" s="41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39"/>
      <c r="N258" s="39"/>
      <c r="O258" s="39"/>
      <c r="P258" s="39"/>
      <c r="Q258" s="39"/>
      <c r="R258" s="39"/>
      <c r="S258" s="38"/>
      <c r="T258" s="38"/>
    </row>
    <row r="259" spans="1:20" s="1" customFormat="1" ht="15.75">
      <c r="A259" s="41"/>
      <c r="B259" s="41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39"/>
      <c r="N259" s="39"/>
      <c r="O259" s="39"/>
      <c r="P259" s="39"/>
      <c r="Q259" s="39"/>
      <c r="R259" s="39"/>
      <c r="S259" s="38"/>
      <c r="T259" s="38"/>
    </row>
    <row r="260" spans="1:20" s="1" customFormat="1" ht="15.75">
      <c r="A260" s="41"/>
      <c r="B260" s="41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39"/>
      <c r="N260" s="39"/>
      <c r="O260" s="39"/>
      <c r="P260" s="39"/>
      <c r="Q260" s="39"/>
      <c r="R260" s="39"/>
      <c r="S260" s="38"/>
      <c r="T260" s="38"/>
    </row>
    <row r="261" spans="1:20" s="1" customFormat="1" ht="15.75">
      <c r="A261" s="41"/>
      <c r="B261" s="41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39"/>
      <c r="N261" s="39"/>
      <c r="O261" s="39"/>
      <c r="P261" s="39"/>
      <c r="Q261" s="39"/>
      <c r="R261" s="39"/>
      <c r="S261" s="38"/>
      <c r="T261" s="38"/>
    </row>
    <row r="262" spans="1:20" s="1" customFormat="1" ht="15.75">
      <c r="A262" s="41"/>
      <c r="B262" s="41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39"/>
      <c r="N262" s="39"/>
      <c r="O262" s="39"/>
      <c r="P262" s="39"/>
      <c r="Q262" s="39"/>
      <c r="R262" s="39"/>
      <c r="S262" s="38"/>
      <c r="T262" s="38"/>
    </row>
    <row r="263" spans="1:20" s="1" customFormat="1" ht="15.75">
      <c r="A263" s="41"/>
      <c r="B263" s="41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39"/>
      <c r="N263" s="39"/>
      <c r="O263" s="39"/>
      <c r="P263" s="39"/>
      <c r="Q263" s="39"/>
      <c r="R263" s="39"/>
      <c r="S263" s="38"/>
      <c r="T263" s="38"/>
    </row>
    <row r="264" spans="1:20" s="1" customFormat="1" ht="15.75">
      <c r="A264" s="41"/>
      <c r="B264" s="41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39"/>
      <c r="N264" s="39"/>
      <c r="O264" s="39"/>
      <c r="P264" s="39"/>
      <c r="Q264" s="39"/>
      <c r="R264" s="39"/>
      <c r="S264" s="38"/>
      <c r="T264" s="38"/>
    </row>
    <row r="265" spans="1:20" s="1" customFormat="1" ht="15.75">
      <c r="A265" s="41"/>
      <c r="B265" s="41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39"/>
      <c r="N265" s="39"/>
      <c r="O265" s="39"/>
      <c r="P265" s="39"/>
      <c r="Q265" s="39"/>
      <c r="R265" s="39"/>
      <c r="S265" s="38"/>
      <c r="T265" s="38"/>
    </row>
    <row r="266" spans="1:20" s="1" customFormat="1" ht="15.75">
      <c r="A266" s="41"/>
      <c r="B266" s="41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39"/>
      <c r="N266" s="39"/>
      <c r="O266" s="39"/>
      <c r="P266" s="39"/>
      <c r="Q266" s="39"/>
      <c r="R266" s="39"/>
      <c r="S266" s="38"/>
      <c r="T266" s="38"/>
    </row>
    <row r="267" spans="1:20" s="1" customFormat="1" ht="15.75">
      <c r="A267" s="41"/>
      <c r="B267" s="41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39"/>
      <c r="N267" s="39"/>
      <c r="O267" s="39"/>
      <c r="P267" s="39"/>
      <c r="Q267" s="39"/>
      <c r="R267" s="39"/>
      <c r="S267" s="38"/>
      <c r="T267" s="38"/>
    </row>
    <row r="268" spans="1:20" s="1" customFormat="1" ht="15.75">
      <c r="A268" s="41"/>
      <c r="B268" s="41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39"/>
      <c r="N268" s="39"/>
      <c r="O268" s="39"/>
      <c r="P268" s="39"/>
      <c r="Q268" s="39"/>
      <c r="R268" s="39"/>
      <c r="S268" s="38"/>
      <c r="T268" s="38"/>
    </row>
    <row r="269" spans="1:20" s="1" customFormat="1" ht="15.75">
      <c r="A269" s="41"/>
      <c r="B269" s="41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39"/>
      <c r="N269" s="39"/>
      <c r="O269" s="39"/>
      <c r="P269" s="39"/>
      <c r="Q269" s="39"/>
      <c r="R269" s="39"/>
      <c r="S269" s="38"/>
      <c r="T269" s="38"/>
    </row>
    <row r="270" spans="1:20" s="1" customFormat="1" ht="15.75">
      <c r="A270" s="41"/>
      <c r="B270" s="41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39"/>
      <c r="N270" s="39"/>
      <c r="O270" s="39"/>
      <c r="P270" s="39"/>
      <c r="Q270" s="39"/>
      <c r="R270" s="39"/>
      <c r="S270" s="38"/>
      <c r="T270" s="38"/>
    </row>
    <row r="271" spans="1:20" s="1" customFormat="1" ht="15.75">
      <c r="A271" s="41"/>
      <c r="B271" s="41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39"/>
      <c r="N271" s="39"/>
      <c r="O271" s="39"/>
      <c r="P271" s="39"/>
      <c r="Q271" s="39"/>
      <c r="R271" s="39"/>
      <c r="S271" s="38"/>
      <c r="T271" s="38"/>
    </row>
    <row r="272" spans="1:20" s="1" customFormat="1" ht="15.75">
      <c r="A272" s="41"/>
      <c r="B272" s="41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39"/>
      <c r="N272" s="39"/>
      <c r="O272" s="39"/>
      <c r="P272" s="39"/>
      <c r="Q272" s="39"/>
      <c r="R272" s="39"/>
      <c r="S272" s="38"/>
      <c r="T272" s="38"/>
    </row>
    <row r="273" spans="1:20" s="1" customFormat="1" ht="15.75">
      <c r="A273" s="41"/>
      <c r="B273" s="41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39"/>
      <c r="N273" s="39"/>
      <c r="O273" s="39"/>
      <c r="P273" s="39"/>
      <c r="Q273" s="39"/>
      <c r="R273" s="39"/>
      <c r="S273" s="38"/>
      <c r="T273" s="38"/>
    </row>
    <row r="274" spans="1:20" s="1" customFormat="1" ht="15.75">
      <c r="A274" s="41"/>
      <c r="B274" s="41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39"/>
      <c r="N274" s="39"/>
      <c r="O274" s="39"/>
      <c r="P274" s="39"/>
      <c r="Q274" s="39"/>
      <c r="R274" s="39"/>
      <c r="S274" s="38"/>
      <c r="T274" s="38"/>
    </row>
    <row r="275" spans="1:20" s="1" customFormat="1" ht="15.75">
      <c r="A275" s="41"/>
      <c r="B275" s="41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39"/>
      <c r="N275" s="39"/>
      <c r="O275" s="39"/>
      <c r="P275" s="39"/>
      <c r="Q275" s="39"/>
      <c r="R275" s="39"/>
      <c r="S275" s="38"/>
      <c r="T275" s="38"/>
    </row>
    <row r="276" spans="1:20" s="1" customFormat="1" ht="15.75">
      <c r="A276" s="41"/>
      <c r="B276" s="41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39"/>
      <c r="N276" s="39"/>
      <c r="O276" s="39"/>
      <c r="P276" s="39"/>
      <c r="Q276" s="39"/>
      <c r="R276" s="39"/>
      <c r="S276" s="38"/>
      <c r="T276" s="38"/>
    </row>
    <row r="277" spans="1:20" s="1" customFormat="1" ht="15.75">
      <c r="A277" s="41"/>
      <c r="B277" s="41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39"/>
      <c r="N277" s="39"/>
      <c r="O277" s="39"/>
      <c r="P277" s="39"/>
      <c r="Q277" s="39"/>
      <c r="R277" s="39"/>
      <c r="S277" s="38"/>
      <c r="T277" s="38"/>
    </row>
    <row r="278" spans="1:20" s="1" customFormat="1" ht="15.75">
      <c r="A278" s="41"/>
      <c r="B278" s="41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39"/>
      <c r="N278" s="39"/>
      <c r="O278" s="39"/>
      <c r="P278" s="39"/>
      <c r="Q278" s="39"/>
      <c r="R278" s="39"/>
      <c r="S278" s="38"/>
      <c r="T278" s="38"/>
    </row>
    <row r="279" spans="1:20" s="1" customFormat="1" ht="15.75">
      <c r="A279" s="41"/>
      <c r="B279" s="41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39"/>
      <c r="N279" s="39"/>
      <c r="O279" s="39"/>
      <c r="P279" s="39"/>
      <c r="Q279" s="39"/>
      <c r="R279" s="39"/>
      <c r="S279" s="38"/>
      <c r="T279" s="38"/>
    </row>
    <row r="280" spans="1:20" s="1" customFormat="1" ht="15.75">
      <c r="A280" s="41"/>
      <c r="B280" s="41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39"/>
      <c r="N280" s="39"/>
      <c r="O280" s="39"/>
      <c r="P280" s="39"/>
      <c r="Q280" s="39"/>
      <c r="R280" s="39"/>
      <c r="S280" s="38"/>
      <c r="T280" s="38"/>
    </row>
    <row r="281" spans="1:20" s="1" customFormat="1" ht="15.75">
      <c r="A281" s="41"/>
      <c r="B281" s="41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39"/>
      <c r="N281" s="39"/>
      <c r="O281" s="39"/>
      <c r="P281" s="39"/>
      <c r="Q281" s="39"/>
      <c r="R281" s="39"/>
      <c r="S281" s="38"/>
      <c r="T281" s="38"/>
    </row>
    <row r="282" spans="1:20" s="1" customFormat="1" ht="15.75">
      <c r="A282" s="41"/>
      <c r="B282" s="41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39"/>
      <c r="N282" s="39"/>
      <c r="O282" s="39"/>
      <c r="P282" s="39"/>
      <c r="Q282" s="39"/>
      <c r="R282" s="39"/>
      <c r="S282" s="38"/>
      <c r="T282" s="38"/>
    </row>
    <row r="283" spans="1:20" s="1" customFormat="1" ht="15.75">
      <c r="A283" s="41"/>
      <c r="B283" s="41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39"/>
      <c r="N283" s="39"/>
      <c r="O283" s="39"/>
      <c r="P283" s="39"/>
      <c r="Q283" s="39"/>
      <c r="R283" s="39"/>
      <c r="S283" s="38"/>
      <c r="T283" s="38"/>
    </row>
    <row r="284" spans="1:20" s="1" customFormat="1" ht="15.75">
      <c r="A284" s="41"/>
      <c r="B284" s="41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39"/>
      <c r="N284" s="39"/>
      <c r="O284" s="39"/>
      <c r="P284" s="39"/>
      <c r="Q284" s="39"/>
      <c r="R284" s="39"/>
      <c r="S284" s="38"/>
      <c r="T284" s="38"/>
    </row>
    <row r="285" spans="1:20" s="1" customFormat="1" ht="15.75">
      <c r="A285" s="41"/>
      <c r="B285" s="41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39"/>
      <c r="N285" s="39"/>
      <c r="O285" s="39"/>
      <c r="P285" s="39"/>
      <c r="Q285" s="39"/>
      <c r="R285" s="39"/>
      <c r="S285" s="38"/>
      <c r="T285" s="38"/>
    </row>
    <row r="286" spans="1:20" s="1" customFormat="1" ht="15.75">
      <c r="A286" s="41"/>
      <c r="B286" s="41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39"/>
      <c r="N286" s="39"/>
      <c r="O286" s="39"/>
      <c r="P286" s="39"/>
      <c r="Q286" s="39"/>
      <c r="R286" s="39"/>
      <c r="S286" s="38"/>
      <c r="T286" s="38"/>
    </row>
    <row r="287" spans="1:20" s="1" customFormat="1" ht="15.75">
      <c r="A287" s="41"/>
      <c r="B287" s="41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39"/>
      <c r="N287" s="39"/>
      <c r="O287" s="39"/>
      <c r="P287" s="39"/>
      <c r="Q287" s="39"/>
      <c r="R287" s="39"/>
      <c r="S287" s="38"/>
      <c r="T287" s="38"/>
    </row>
    <row r="288" spans="1:20" s="1" customFormat="1" ht="15.75">
      <c r="A288" s="41"/>
      <c r="B288" s="41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39"/>
      <c r="N288" s="39"/>
      <c r="O288" s="39"/>
      <c r="P288" s="39"/>
      <c r="Q288" s="39"/>
      <c r="R288" s="39"/>
      <c r="S288" s="38"/>
      <c r="T288" s="38"/>
    </row>
    <row r="289" spans="1:20" s="1" customFormat="1" ht="15.75">
      <c r="A289" s="41"/>
      <c r="B289" s="41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39"/>
      <c r="N289" s="39"/>
      <c r="O289" s="39"/>
      <c r="P289" s="39"/>
      <c r="Q289" s="39"/>
      <c r="R289" s="39"/>
      <c r="S289" s="38"/>
      <c r="T289" s="38"/>
    </row>
    <row r="290" spans="1:20" s="1" customFormat="1" ht="15.75">
      <c r="A290" s="41"/>
      <c r="B290" s="41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39"/>
      <c r="N290" s="39"/>
      <c r="O290" s="39"/>
      <c r="P290" s="39"/>
      <c r="Q290" s="39"/>
      <c r="R290" s="39"/>
      <c r="S290" s="38"/>
      <c r="T290" s="38"/>
    </row>
    <row r="291" spans="1:20" s="1" customFormat="1" ht="15.75">
      <c r="A291" s="41"/>
      <c r="B291" s="41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39"/>
      <c r="N291" s="39"/>
      <c r="O291" s="39"/>
      <c r="P291" s="39"/>
      <c r="Q291" s="39"/>
      <c r="R291" s="39"/>
      <c r="S291" s="38"/>
      <c r="T291" s="38"/>
    </row>
    <row r="292" spans="1:20" s="1" customFormat="1" ht="15.75">
      <c r="A292" s="41"/>
      <c r="B292" s="41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39"/>
      <c r="N292" s="39"/>
      <c r="O292" s="39"/>
      <c r="P292" s="39"/>
      <c r="Q292" s="39"/>
      <c r="R292" s="39"/>
      <c r="S292" s="38"/>
      <c r="T292" s="38"/>
    </row>
    <row r="293" spans="1:20" s="1" customFormat="1" ht="15.75">
      <c r="A293" s="41"/>
      <c r="B293" s="41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39"/>
      <c r="N293" s="39"/>
      <c r="O293" s="39"/>
      <c r="P293" s="39"/>
      <c r="Q293" s="39"/>
      <c r="R293" s="39"/>
      <c r="S293" s="38"/>
      <c r="T293" s="38"/>
    </row>
    <row r="294" spans="1:20" s="1" customFormat="1" ht="15.75">
      <c r="A294" s="41"/>
      <c r="B294" s="41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39"/>
      <c r="N294" s="39"/>
      <c r="O294" s="39"/>
      <c r="P294" s="39"/>
      <c r="Q294" s="39"/>
      <c r="R294" s="39"/>
      <c r="S294" s="38"/>
      <c r="T294" s="38"/>
    </row>
    <row r="295" spans="1:20" s="1" customFormat="1" ht="15.75">
      <c r="A295" s="41"/>
      <c r="B295" s="41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39"/>
      <c r="N295" s="39"/>
      <c r="O295" s="39"/>
      <c r="P295" s="39"/>
      <c r="Q295" s="39"/>
      <c r="R295" s="39"/>
      <c r="S295" s="38"/>
      <c r="T295" s="38"/>
    </row>
    <row r="296" spans="1:20" s="1" customFormat="1" ht="15.75">
      <c r="A296" s="41"/>
      <c r="B296" s="41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39"/>
      <c r="N296" s="39"/>
      <c r="O296" s="39"/>
      <c r="P296" s="39"/>
      <c r="Q296" s="39"/>
      <c r="R296" s="39"/>
      <c r="S296" s="38"/>
      <c r="T296" s="38"/>
    </row>
    <row r="297" spans="1:20" s="1" customFormat="1" ht="15.75">
      <c r="A297" s="41"/>
      <c r="B297" s="41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39"/>
      <c r="N297" s="39"/>
      <c r="O297" s="39"/>
      <c r="P297" s="39"/>
      <c r="Q297" s="39"/>
      <c r="R297" s="39"/>
      <c r="S297" s="38"/>
      <c r="T297" s="38"/>
    </row>
    <row r="298" spans="1:20" s="1" customFormat="1" ht="15.75">
      <c r="A298" s="41"/>
      <c r="B298" s="41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39"/>
      <c r="N298" s="39"/>
      <c r="O298" s="39"/>
      <c r="P298" s="39"/>
      <c r="Q298" s="39"/>
      <c r="R298" s="39"/>
      <c r="S298" s="38"/>
      <c r="T298" s="38"/>
    </row>
    <row r="299" spans="1:20" s="1" customFormat="1" ht="15.75">
      <c r="A299" s="41"/>
      <c r="B299" s="41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39"/>
      <c r="N299" s="39"/>
      <c r="O299" s="39"/>
      <c r="P299" s="39"/>
      <c r="Q299" s="39"/>
      <c r="R299" s="39"/>
      <c r="S299" s="38"/>
      <c r="T299" s="38"/>
    </row>
    <row r="300" spans="1:20" s="1" customFormat="1" ht="15.75">
      <c r="A300" s="41"/>
      <c r="B300" s="41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39"/>
      <c r="N300" s="39"/>
      <c r="O300" s="39"/>
      <c r="P300" s="39"/>
      <c r="Q300" s="39"/>
      <c r="R300" s="39"/>
      <c r="S300" s="38"/>
      <c r="T300" s="38"/>
    </row>
    <row r="301" spans="1:20" s="1" customFormat="1" ht="15.75">
      <c r="A301" s="41"/>
      <c r="B301" s="41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9"/>
      <c r="N301" s="39"/>
      <c r="O301" s="39"/>
      <c r="P301" s="39"/>
      <c r="Q301" s="39"/>
      <c r="R301" s="39"/>
      <c r="S301" s="38"/>
      <c r="T301" s="38"/>
    </row>
    <row r="302" spans="1:20" s="1" customFormat="1" ht="15.75">
      <c r="A302" s="41"/>
      <c r="B302" s="41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39"/>
      <c r="N302" s="39"/>
      <c r="O302" s="39"/>
      <c r="P302" s="39"/>
      <c r="Q302" s="39"/>
      <c r="R302" s="39"/>
      <c r="S302" s="38"/>
      <c r="T302" s="38"/>
    </row>
    <row r="303" spans="1:20" s="1" customFormat="1" ht="15.75">
      <c r="A303" s="41"/>
      <c r="B303" s="41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39"/>
      <c r="N303" s="39"/>
      <c r="O303" s="39"/>
      <c r="P303" s="39"/>
      <c r="Q303" s="39"/>
      <c r="R303" s="39"/>
      <c r="S303" s="38"/>
      <c r="T303" s="38"/>
    </row>
    <row r="304" spans="1:20" s="1" customFormat="1" ht="15.75">
      <c r="A304" s="41"/>
      <c r="B304" s="41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39"/>
      <c r="N304" s="39"/>
      <c r="O304" s="39"/>
      <c r="P304" s="39"/>
      <c r="Q304" s="39"/>
      <c r="R304" s="39"/>
      <c r="S304" s="38"/>
      <c r="T304" s="38"/>
    </row>
    <row r="305" spans="1:20" s="1" customFormat="1" ht="15.75">
      <c r="A305" s="41"/>
      <c r="B305" s="41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39"/>
      <c r="N305" s="39"/>
      <c r="O305" s="39"/>
      <c r="P305" s="39"/>
      <c r="Q305" s="39"/>
      <c r="R305" s="39"/>
      <c r="S305" s="38"/>
      <c r="T305" s="38"/>
    </row>
    <row r="306" spans="1:20" s="1" customFormat="1" ht="15.75">
      <c r="A306" s="41"/>
      <c r="B306" s="41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39"/>
      <c r="N306" s="39"/>
      <c r="O306" s="39"/>
      <c r="P306" s="39"/>
      <c r="Q306" s="39"/>
      <c r="R306" s="39"/>
      <c r="S306" s="38"/>
      <c r="T306" s="38"/>
    </row>
    <row r="307" spans="1:20" s="1" customFormat="1" ht="15.75">
      <c r="A307" s="41"/>
      <c r="B307" s="41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39"/>
      <c r="N307" s="39"/>
      <c r="O307" s="39"/>
      <c r="P307" s="39"/>
      <c r="Q307" s="39"/>
      <c r="R307" s="39"/>
      <c r="S307" s="38"/>
      <c r="T307" s="38"/>
    </row>
    <row r="308" spans="1:20" s="1" customFormat="1" ht="15.75">
      <c r="A308" s="41"/>
      <c r="B308" s="41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39"/>
      <c r="N308" s="39"/>
      <c r="O308" s="39"/>
      <c r="P308" s="39"/>
      <c r="Q308" s="39"/>
      <c r="R308" s="39"/>
      <c r="S308" s="38"/>
      <c r="T308" s="38"/>
    </row>
    <row r="309" spans="1:20" s="1" customFormat="1" ht="15.75">
      <c r="A309" s="41"/>
      <c r="B309" s="41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39"/>
      <c r="N309" s="39"/>
      <c r="O309" s="39"/>
      <c r="P309" s="39"/>
      <c r="Q309" s="39"/>
      <c r="R309" s="39"/>
      <c r="S309" s="38"/>
      <c r="T309" s="38"/>
    </row>
    <row r="310" spans="1:20" s="1" customFormat="1" ht="15.75">
      <c r="A310" s="41"/>
      <c r="B310" s="41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39"/>
      <c r="N310" s="39"/>
      <c r="O310" s="39"/>
      <c r="P310" s="39"/>
      <c r="Q310" s="39"/>
      <c r="R310" s="39"/>
      <c r="S310" s="38"/>
      <c r="T310" s="38"/>
    </row>
    <row r="311" spans="1:20" s="1" customFormat="1" ht="15.75">
      <c r="A311" s="41"/>
      <c r="B311" s="41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39"/>
      <c r="N311" s="39"/>
      <c r="O311" s="39"/>
      <c r="P311" s="39"/>
      <c r="Q311" s="39"/>
      <c r="R311" s="39"/>
      <c r="S311" s="38"/>
      <c r="T311" s="38"/>
    </row>
    <row r="312" spans="1:20" s="1" customFormat="1" ht="15.75">
      <c r="A312" s="41"/>
      <c r="B312" s="41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39"/>
      <c r="N312" s="39"/>
      <c r="O312" s="39"/>
      <c r="P312" s="39"/>
      <c r="Q312" s="39"/>
      <c r="R312" s="39"/>
      <c r="S312" s="38"/>
      <c r="T312" s="38"/>
    </row>
    <row r="313" spans="1:20" s="1" customFormat="1" ht="15.75">
      <c r="A313" s="41"/>
      <c r="B313" s="41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39"/>
      <c r="N313" s="39"/>
      <c r="O313" s="39"/>
      <c r="P313" s="39"/>
      <c r="Q313" s="39"/>
      <c r="R313" s="39"/>
      <c r="S313" s="38"/>
      <c r="T313" s="38"/>
    </row>
    <row r="314" spans="1:20" s="1" customFormat="1" ht="15.75">
      <c r="A314" s="41"/>
      <c r="B314" s="41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39"/>
      <c r="N314" s="39"/>
      <c r="O314" s="39"/>
      <c r="P314" s="39"/>
      <c r="Q314" s="39"/>
      <c r="R314" s="39"/>
      <c r="S314" s="38"/>
      <c r="T314" s="38"/>
    </row>
    <row r="315" spans="1:20" s="1" customFormat="1" ht="15.75">
      <c r="A315" s="41"/>
      <c r="B315" s="41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39"/>
      <c r="N315" s="39"/>
      <c r="O315" s="39"/>
      <c r="P315" s="39"/>
      <c r="Q315" s="39"/>
      <c r="R315" s="39"/>
      <c r="S315" s="38"/>
      <c r="T315" s="38"/>
    </row>
    <row r="316" spans="1:20" s="1" customFormat="1" ht="15.75">
      <c r="A316" s="41"/>
      <c r="B316" s="41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39"/>
      <c r="N316" s="39"/>
      <c r="O316" s="39"/>
      <c r="P316" s="39"/>
      <c r="Q316" s="39"/>
      <c r="R316" s="39"/>
      <c r="S316" s="38"/>
      <c r="T316" s="38"/>
    </row>
    <row r="317" spans="1:20" s="1" customFormat="1" ht="15.75">
      <c r="A317" s="41"/>
      <c r="B317" s="41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39"/>
      <c r="N317" s="39"/>
      <c r="O317" s="39"/>
      <c r="P317" s="39"/>
      <c r="Q317" s="39"/>
      <c r="R317" s="39"/>
      <c r="S317" s="38"/>
      <c r="T317" s="38"/>
    </row>
    <row r="318" spans="1:20" s="1" customFormat="1" ht="15.75">
      <c r="A318" s="41"/>
      <c r="B318" s="41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39"/>
      <c r="N318" s="39"/>
      <c r="O318" s="39"/>
      <c r="P318" s="39"/>
      <c r="Q318" s="39"/>
      <c r="R318" s="39"/>
      <c r="S318" s="38"/>
      <c r="T318" s="38"/>
    </row>
    <row r="319" spans="1:20" s="1" customFormat="1" ht="15.75">
      <c r="A319" s="41"/>
      <c r="B319" s="41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39"/>
      <c r="N319" s="39"/>
      <c r="O319" s="39"/>
      <c r="P319" s="39"/>
      <c r="Q319" s="39"/>
      <c r="R319" s="39"/>
      <c r="S319" s="38"/>
      <c r="T319" s="38"/>
    </row>
    <row r="320" spans="1:20" s="1" customFormat="1" ht="15.75">
      <c r="A320" s="41"/>
      <c r="B320" s="41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39"/>
      <c r="N320" s="39"/>
      <c r="O320" s="39"/>
      <c r="P320" s="39"/>
      <c r="Q320" s="39"/>
      <c r="R320" s="39"/>
      <c r="S320" s="38"/>
      <c r="T320" s="38"/>
    </row>
    <row r="321" spans="1:20" s="1" customFormat="1" ht="15.75">
      <c r="A321" s="41"/>
      <c r="B321" s="41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39"/>
      <c r="N321" s="39"/>
      <c r="O321" s="39"/>
      <c r="P321" s="39"/>
      <c r="Q321" s="39"/>
      <c r="R321" s="39"/>
      <c r="S321" s="38"/>
      <c r="T321" s="38"/>
    </row>
    <row r="322" spans="1:20" s="1" customFormat="1" ht="15.75">
      <c r="A322" s="41"/>
      <c r="B322" s="41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39"/>
      <c r="N322" s="39"/>
      <c r="O322" s="39"/>
      <c r="P322" s="39"/>
      <c r="Q322" s="39"/>
      <c r="R322" s="39"/>
      <c r="S322" s="38"/>
      <c r="T322" s="38"/>
    </row>
    <row r="323" spans="1:20" s="1" customFormat="1" ht="15.75">
      <c r="A323" s="41"/>
      <c r="B323" s="41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39"/>
      <c r="N323" s="39"/>
      <c r="O323" s="39"/>
      <c r="P323" s="39"/>
      <c r="Q323" s="39"/>
      <c r="R323" s="39"/>
      <c r="S323" s="38"/>
      <c r="T323" s="38"/>
    </row>
    <row r="324" spans="1:20" s="1" customFormat="1" ht="15.75">
      <c r="A324" s="41"/>
      <c r="B324" s="41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39"/>
      <c r="N324" s="39"/>
      <c r="O324" s="39"/>
      <c r="P324" s="39"/>
      <c r="Q324" s="39"/>
      <c r="R324" s="39"/>
      <c r="S324" s="38"/>
      <c r="T324" s="38"/>
    </row>
    <row r="325" spans="1:20" s="1" customFormat="1" ht="15.75">
      <c r="A325" s="41"/>
      <c r="B325" s="41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39"/>
      <c r="N325" s="39"/>
      <c r="O325" s="39"/>
      <c r="P325" s="39"/>
      <c r="Q325" s="39"/>
      <c r="R325" s="39"/>
      <c r="S325" s="38"/>
      <c r="T325" s="38"/>
    </row>
    <row r="326" spans="1:20" s="1" customFormat="1" ht="15.75">
      <c r="A326" s="41"/>
      <c r="B326" s="41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39"/>
      <c r="N326" s="39"/>
      <c r="O326" s="39"/>
      <c r="P326" s="39"/>
      <c r="Q326" s="39"/>
      <c r="R326" s="39"/>
      <c r="S326" s="38"/>
      <c r="T326" s="38"/>
    </row>
    <row r="327" spans="1:20" s="1" customFormat="1" ht="15.75">
      <c r="A327" s="41"/>
      <c r="B327" s="41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39"/>
      <c r="N327" s="39"/>
      <c r="O327" s="39"/>
      <c r="P327" s="39"/>
      <c r="Q327" s="39"/>
      <c r="R327" s="39"/>
      <c r="S327" s="38"/>
      <c r="T327" s="38"/>
    </row>
    <row r="328" spans="1:20" s="1" customFormat="1" ht="15.75">
      <c r="A328" s="41"/>
      <c r="B328" s="41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39"/>
      <c r="N328" s="39"/>
      <c r="O328" s="39"/>
      <c r="P328" s="39"/>
      <c r="Q328" s="39"/>
      <c r="R328" s="39"/>
      <c r="S328" s="38"/>
      <c r="T328" s="38"/>
    </row>
    <row r="329" spans="1:20" s="1" customFormat="1" ht="15.75">
      <c r="A329" s="41"/>
      <c r="B329" s="41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39"/>
      <c r="N329" s="39"/>
      <c r="O329" s="39"/>
      <c r="P329" s="39"/>
      <c r="Q329" s="39"/>
      <c r="R329" s="39"/>
      <c r="S329" s="38"/>
      <c r="T329" s="38"/>
    </row>
    <row r="330" spans="1:20" s="1" customFormat="1" ht="15.75">
      <c r="A330" s="41"/>
      <c r="B330" s="41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39"/>
      <c r="N330" s="39"/>
      <c r="O330" s="39"/>
      <c r="P330" s="39"/>
      <c r="Q330" s="39"/>
      <c r="R330" s="39"/>
      <c r="S330" s="38"/>
      <c r="T330" s="38"/>
    </row>
    <row r="331" spans="1:20" s="1" customFormat="1" ht="15.75">
      <c r="A331" s="41"/>
      <c r="B331" s="41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39"/>
      <c r="N331" s="39"/>
      <c r="O331" s="39"/>
      <c r="P331" s="39"/>
      <c r="Q331" s="39"/>
      <c r="R331" s="39"/>
      <c r="S331" s="38"/>
      <c r="T331" s="38"/>
    </row>
    <row r="332" spans="1:20" s="1" customFormat="1" ht="15.75">
      <c r="A332" s="41"/>
      <c r="B332" s="41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39"/>
      <c r="N332" s="39"/>
      <c r="O332" s="39"/>
      <c r="P332" s="39"/>
      <c r="Q332" s="39"/>
      <c r="R332" s="39"/>
      <c r="S332" s="38"/>
      <c r="T332" s="38"/>
    </row>
    <row r="333" spans="1:20" s="1" customFormat="1" ht="15.75">
      <c r="A333" s="41"/>
      <c r="B333" s="41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39"/>
      <c r="N333" s="39"/>
      <c r="O333" s="39"/>
      <c r="P333" s="39"/>
      <c r="Q333" s="39"/>
      <c r="R333" s="39"/>
      <c r="S333" s="38"/>
      <c r="T333" s="38"/>
    </row>
    <row r="334" spans="1:20" s="1" customFormat="1" ht="15.75">
      <c r="A334" s="41"/>
      <c r="B334" s="41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39"/>
      <c r="N334" s="39"/>
      <c r="O334" s="39"/>
      <c r="P334" s="39"/>
      <c r="Q334" s="39"/>
      <c r="R334" s="39"/>
      <c r="S334" s="38"/>
      <c r="T334" s="38"/>
    </row>
    <row r="335" spans="1:20" s="1" customFormat="1" ht="15.75">
      <c r="A335" s="41"/>
      <c r="B335" s="41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39"/>
      <c r="N335" s="39"/>
      <c r="O335" s="39"/>
      <c r="P335" s="39"/>
      <c r="Q335" s="39"/>
      <c r="R335" s="39"/>
      <c r="S335" s="38"/>
      <c r="T335" s="38"/>
    </row>
    <row r="336" spans="1:20" s="1" customFormat="1" ht="15.75">
      <c r="A336" s="41"/>
      <c r="B336" s="41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39"/>
      <c r="N336" s="39"/>
      <c r="O336" s="39"/>
      <c r="P336" s="39"/>
      <c r="Q336" s="39"/>
      <c r="R336" s="39"/>
      <c r="S336" s="38"/>
      <c r="T336" s="38"/>
    </row>
    <row r="337" spans="1:20" s="1" customFormat="1" ht="15.75">
      <c r="A337" s="41"/>
      <c r="B337" s="41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39"/>
      <c r="N337" s="39"/>
      <c r="O337" s="39"/>
      <c r="P337" s="39"/>
      <c r="Q337" s="39"/>
      <c r="R337" s="39"/>
      <c r="S337" s="38"/>
      <c r="T337" s="38"/>
    </row>
    <row r="338" spans="1:20" s="1" customFormat="1" ht="15.75">
      <c r="A338" s="41"/>
      <c r="B338" s="41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39"/>
      <c r="N338" s="39"/>
      <c r="O338" s="39"/>
      <c r="P338" s="39"/>
      <c r="Q338" s="39"/>
      <c r="R338" s="39"/>
      <c r="S338" s="38"/>
      <c r="T338" s="38"/>
    </row>
    <row r="339" spans="1:20" s="1" customFormat="1" ht="15.75">
      <c r="A339" s="41"/>
      <c r="B339" s="41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39"/>
      <c r="N339" s="39"/>
      <c r="O339" s="39"/>
      <c r="P339" s="39"/>
      <c r="Q339" s="39"/>
      <c r="R339" s="39"/>
      <c r="S339" s="38"/>
      <c r="T339" s="38"/>
    </row>
    <row r="340" spans="1:20" s="1" customFormat="1" ht="15.75">
      <c r="A340" s="41"/>
      <c r="B340" s="41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39"/>
      <c r="N340" s="39"/>
      <c r="O340" s="39"/>
      <c r="P340" s="39"/>
      <c r="Q340" s="39"/>
      <c r="R340" s="39"/>
      <c r="S340" s="38"/>
      <c r="T340" s="38"/>
    </row>
    <row r="341" spans="1:20" s="1" customFormat="1" ht="15.75">
      <c r="A341" s="41"/>
      <c r="B341" s="41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39"/>
      <c r="N341" s="39"/>
      <c r="O341" s="39"/>
      <c r="P341" s="39"/>
      <c r="Q341" s="39"/>
      <c r="R341" s="39"/>
      <c r="S341" s="38"/>
      <c r="T341" s="38"/>
    </row>
    <row r="342" spans="1:20" s="1" customFormat="1" ht="15.75">
      <c r="A342" s="41"/>
      <c r="B342" s="41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39"/>
      <c r="N342" s="39"/>
      <c r="O342" s="39"/>
      <c r="P342" s="39"/>
      <c r="Q342" s="39"/>
      <c r="R342" s="39"/>
      <c r="S342" s="38"/>
      <c r="T342" s="38"/>
    </row>
    <row r="343" spans="1:20" s="1" customFormat="1" ht="15.75">
      <c r="A343" s="41"/>
      <c r="B343" s="41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39"/>
      <c r="N343" s="39"/>
      <c r="O343" s="39"/>
      <c r="P343" s="39"/>
      <c r="Q343" s="39"/>
      <c r="R343" s="39"/>
      <c r="S343" s="38"/>
      <c r="T343" s="38"/>
    </row>
    <row r="344" spans="1:20" s="1" customFormat="1" ht="15.75">
      <c r="A344" s="41"/>
      <c r="B344" s="41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39"/>
      <c r="N344" s="39"/>
      <c r="O344" s="39"/>
      <c r="P344" s="39"/>
      <c r="Q344" s="39"/>
      <c r="R344" s="39"/>
      <c r="S344" s="38"/>
      <c r="T344" s="38"/>
    </row>
    <row r="345" spans="1:20" s="1" customFormat="1" ht="15.75">
      <c r="A345" s="41"/>
      <c r="B345" s="41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39"/>
      <c r="N345" s="39"/>
      <c r="O345" s="39"/>
      <c r="P345" s="39"/>
      <c r="Q345" s="39"/>
      <c r="R345" s="39"/>
      <c r="S345" s="38"/>
      <c r="T345" s="38"/>
    </row>
    <row r="346" spans="1:20" s="1" customFormat="1" ht="15.75">
      <c r="A346" s="41"/>
      <c r="B346" s="41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39"/>
      <c r="N346" s="39"/>
      <c r="O346" s="39"/>
      <c r="P346" s="39"/>
      <c r="Q346" s="39"/>
      <c r="R346" s="39"/>
      <c r="S346" s="38"/>
      <c r="T346" s="38"/>
    </row>
    <row r="347" spans="1:20" s="1" customFormat="1" ht="15.75">
      <c r="A347" s="41"/>
      <c r="B347" s="41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39"/>
      <c r="N347" s="39"/>
      <c r="O347" s="39"/>
      <c r="P347" s="39"/>
      <c r="Q347" s="39"/>
      <c r="R347" s="39"/>
      <c r="S347" s="38"/>
      <c r="T347" s="38"/>
    </row>
    <row r="348" spans="1:20" s="1" customFormat="1" ht="15.75">
      <c r="A348" s="41"/>
      <c r="B348" s="41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39"/>
      <c r="N348" s="39"/>
      <c r="O348" s="39"/>
      <c r="P348" s="39"/>
      <c r="Q348" s="39"/>
      <c r="R348" s="39"/>
      <c r="S348" s="38"/>
      <c r="T348" s="38"/>
    </row>
    <row r="349" spans="1:20" s="1" customFormat="1" ht="15.75">
      <c r="A349" s="41"/>
      <c r="B349" s="41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39"/>
      <c r="N349" s="39"/>
      <c r="O349" s="39"/>
      <c r="P349" s="39"/>
      <c r="Q349" s="39"/>
      <c r="R349" s="39"/>
      <c r="S349" s="38"/>
      <c r="T349" s="38"/>
    </row>
    <row r="350" spans="1:20" s="1" customFormat="1" ht="15.75">
      <c r="A350" s="41"/>
      <c r="B350" s="41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39"/>
      <c r="N350" s="39"/>
      <c r="O350" s="39"/>
      <c r="P350" s="39"/>
      <c r="Q350" s="39"/>
      <c r="R350" s="39"/>
      <c r="S350" s="38"/>
      <c r="T350" s="38"/>
    </row>
    <row r="351" spans="1:20" s="1" customFormat="1" ht="15.75">
      <c r="A351" s="41"/>
      <c r="B351" s="41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39"/>
      <c r="N351" s="39"/>
      <c r="O351" s="39"/>
      <c r="P351" s="39"/>
      <c r="Q351" s="39"/>
      <c r="R351" s="39"/>
      <c r="S351" s="38"/>
      <c r="T351" s="38"/>
    </row>
    <row r="352" spans="1:20" s="1" customFormat="1" ht="15.75">
      <c r="A352" s="41"/>
      <c r="B352" s="41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39"/>
      <c r="N352" s="39"/>
      <c r="O352" s="39"/>
      <c r="P352" s="39"/>
      <c r="Q352" s="39"/>
      <c r="R352" s="39"/>
      <c r="S352" s="38"/>
      <c r="T352" s="38"/>
    </row>
    <row r="353" spans="1:20" s="1" customFormat="1" ht="15.75">
      <c r="A353" s="41"/>
      <c r="B353" s="41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39"/>
      <c r="N353" s="39"/>
      <c r="O353" s="39"/>
      <c r="P353" s="39"/>
      <c r="Q353" s="39"/>
      <c r="R353" s="39"/>
      <c r="S353" s="38"/>
      <c r="T353" s="38"/>
    </row>
    <row r="354" spans="1:20" s="1" customFormat="1" ht="15.75">
      <c r="A354" s="41"/>
      <c r="B354" s="41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39"/>
      <c r="N354" s="39"/>
      <c r="O354" s="39"/>
      <c r="P354" s="39"/>
      <c r="Q354" s="39"/>
      <c r="R354" s="39"/>
      <c r="S354" s="38"/>
      <c r="T354" s="38"/>
    </row>
    <row r="355" spans="1:20" s="1" customFormat="1" ht="15.75">
      <c r="A355" s="41"/>
      <c r="B355" s="41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39"/>
      <c r="N355" s="39"/>
      <c r="O355" s="39"/>
      <c r="P355" s="39"/>
      <c r="Q355" s="39"/>
      <c r="R355" s="39"/>
      <c r="S355" s="38"/>
      <c r="T355" s="38"/>
    </row>
    <row r="356" spans="1:20" s="1" customFormat="1" ht="15.75">
      <c r="A356" s="41"/>
      <c r="B356" s="41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39"/>
      <c r="N356" s="39"/>
      <c r="O356" s="39"/>
      <c r="P356" s="39"/>
      <c r="Q356" s="39"/>
      <c r="R356" s="39"/>
      <c r="S356" s="38"/>
      <c r="T356" s="38"/>
    </row>
    <row r="357" spans="1:20" s="1" customFormat="1" ht="15.75">
      <c r="A357" s="41"/>
      <c r="B357" s="41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39"/>
      <c r="N357" s="39"/>
      <c r="O357" s="39"/>
      <c r="P357" s="39"/>
      <c r="Q357" s="39"/>
      <c r="R357" s="39"/>
      <c r="S357" s="38"/>
      <c r="T357" s="38"/>
    </row>
    <row r="358" spans="1:20" s="1" customFormat="1" ht="15.75">
      <c r="A358" s="41"/>
      <c r="B358" s="41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39"/>
      <c r="N358" s="39"/>
      <c r="O358" s="39"/>
      <c r="P358" s="39"/>
      <c r="Q358" s="39"/>
      <c r="R358" s="39"/>
      <c r="S358" s="38"/>
      <c r="T358" s="38"/>
    </row>
    <row r="359" spans="1:20" s="1" customFormat="1" ht="15.75">
      <c r="A359" s="41"/>
      <c r="B359" s="41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39"/>
      <c r="N359" s="39"/>
      <c r="O359" s="39"/>
      <c r="P359" s="39"/>
      <c r="Q359" s="39"/>
      <c r="R359" s="39"/>
      <c r="S359" s="38"/>
      <c r="T359" s="38"/>
    </row>
    <row r="360" spans="1:20" s="1" customFormat="1" ht="15.75">
      <c r="A360" s="41"/>
      <c r="B360" s="41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39"/>
      <c r="N360" s="39"/>
      <c r="O360" s="39"/>
      <c r="P360" s="39"/>
      <c r="Q360" s="39"/>
      <c r="R360" s="39"/>
      <c r="S360" s="38"/>
      <c r="T360" s="38"/>
    </row>
    <row r="361" spans="1:20" s="1" customFormat="1" ht="15.75">
      <c r="A361" s="41"/>
      <c r="B361" s="41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39"/>
      <c r="N361" s="39"/>
      <c r="O361" s="39"/>
      <c r="P361" s="39"/>
      <c r="Q361" s="39"/>
      <c r="R361" s="39"/>
      <c r="S361" s="38"/>
      <c r="T361" s="38"/>
    </row>
    <row r="362" spans="1:20" s="1" customFormat="1" ht="15.75">
      <c r="A362" s="41"/>
      <c r="B362" s="41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39"/>
      <c r="N362" s="39"/>
      <c r="O362" s="39"/>
      <c r="P362" s="39"/>
      <c r="Q362" s="39"/>
      <c r="R362" s="39"/>
      <c r="S362" s="38"/>
      <c r="T362" s="38"/>
    </row>
    <row r="363" spans="1:20" s="1" customFormat="1" ht="15.75">
      <c r="A363" s="41"/>
      <c r="B363" s="41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39"/>
      <c r="N363" s="39"/>
      <c r="O363" s="39"/>
      <c r="P363" s="39"/>
      <c r="Q363" s="39"/>
      <c r="R363" s="39"/>
      <c r="S363" s="38"/>
      <c r="T363" s="38"/>
    </row>
    <row r="364" spans="1:20" s="1" customFormat="1" ht="15.75">
      <c r="A364" s="41"/>
      <c r="B364" s="41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39"/>
      <c r="N364" s="39"/>
      <c r="O364" s="39"/>
      <c r="P364" s="39"/>
      <c r="Q364" s="39"/>
      <c r="R364" s="39"/>
      <c r="S364" s="38"/>
      <c r="T364" s="38"/>
    </row>
    <row r="365" spans="1:20" s="1" customFormat="1" ht="15.75">
      <c r="A365" s="41"/>
      <c r="B365" s="41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39"/>
      <c r="N365" s="39"/>
      <c r="O365" s="39"/>
      <c r="P365" s="39"/>
      <c r="Q365" s="39"/>
      <c r="R365" s="39"/>
      <c r="S365" s="38"/>
      <c r="T365" s="38"/>
    </row>
    <row r="366" spans="1:20" s="1" customFormat="1" ht="15.75">
      <c r="A366" s="41"/>
      <c r="B366" s="41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39"/>
      <c r="N366" s="39"/>
      <c r="O366" s="39"/>
      <c r="P366" s="39"/>
      <c r="Q366" s="39"/>
      <c r="R366" s="39"/>
      <c r="S366" s="38"/>
      <c r="T366" s="38"/>
    </row>
    <row r="367" spans="1:20" s="1" customFormat="1" ht="15.75">
      <c r="A367" s="41"/>
      <c r="B367" s="41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39"/>
      <c r="N367" s="39"/>
      <c r="O367" s="39"/>
      <c r="P367" s="39"/>
      <c r="Q367" s="39"/>
      <c r="R367" s="39"/>
      <c r="S367" s="38"/>
      <c r="T367" s="38"/>
    </row>
    <row r="368" spans="1:20" s="1" customFormat="1" ht="15.75">
      <c r="A368" s="41"/>
      <c r="B368" s="41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39"/>
      <c r="N368" s="39"/>
      <c r="O368" s="39"/>
      <c r="P368" s="39"/>
      <c r="Q368" s="39"/>
      <c r="R368" s="39"/>
      <c r="S368" s="38"/>
      <c r="T368" s="38"/>
    </row>
    <row r="369" spans="1:20" s="1" customFormat="1" ht="15.75">
      <c r="A369" s="41"/>
      <c r="B369" s="41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39"/>
      <c r="N369" s="39"/>
      <c r="O369" s="39"/>
      <c r="P369" s="39"/>
      <c r="Q369" s="39"/>
      <c r="R369" s="39"/>
      <c r="S369" s="38"/>
      <c r="T369" s="38"/>
    </row>
    <row r="370" spans="1:20" s="1" customFormat="1" ht="15.75">
      <c r="A370" s="41"/>
      <c r="B370" s="41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39"/>
      <c r="N370" s="39"/>
      <c r="O370" s="39"/>
      <c r="P370" s="39"/>
      <c r="Q370" s="39"/>
      <c r="R370" s="39"/>
      <c r="S370" s="38"/>
      <c r="T370" s="38"/>
    </row>
    <row r="371" spans="1:20" s="1" customFormat="1" ht="15.75">
      <c r="A371" s="41"/>
      <c r="B371" s="41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39"/>
      <c r="N371" s="39"/>
      <c r="O371" s="39"/>
      <c r="P371" s="39"/>
      <c r="Q371" s="39"/>
      <c r="R371" s="39"/>
      <c r="S371" s="38"/>
      <c r="T371" s="38"/>
    </row>
    <row r="372" spans="1:20" s="1" customFormat="1" ht="15.75">
      <c r="A372" s="41"/>
      <c r="B372" s="41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39"/>
      <c r="N372" s="39"/>
      <c r="O372" s="39"/>
      <c r="P372" s="39"/>
      <c r="Q372" s="39"/>
      <c r="R372" s="39"/>
      <c r="S372" s="38"/>
      <c r="T372" s="38"/>
    </row>
    <row r="373" spans="1:20" s="1" customFormat="1" ht="15.75">
      <c r="A373" s="41"/>
      <c r="B373" s="41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39"/>
      <c r="N373" s="39"/>
      <c r="O373" s="39"/>
      <c r="P373" s="39"/>
      <c r="Q373" s="39"/>
      <c r="R373" s="39"/>
      <c r="S373" s="38"/>
      <c r="T373" s="38"/>
    </row>
    <row r="374" spans="1:20" s="1" customFormat="1" ht="15.75">
      <c r="A374" s="41"/>
      <c r="B374" s="41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39"/>
      <c r="N374" s="39"/>
      <c r="O374" s="39"/>
      <c r="P374" s="39"/>
      <c r="Q374" s="39"/>
      <c r="R374" s="39"/>
      <c r="S374" s="38"/>
      <c r="T374" s="38"/>
    </row>
    <row r="375" spans="1:20" s="1" customFormat="1" ht="15.75">
      <c r="A375" s="41"/>
      <c r="B375" s="41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39"/>
      <c r="N375" s="39"/>
      <c r="O375" s="39"/>
      <c r="P375" s="39"/>
      <c r="Q375" s="39"/>
      <c r="R375" s="39"/>
      <c r="S375" s="38"/>
      <c r="T375" s="38"/>
    </row>
    <row r="376" spans="1:20" s="1" customFormat="1" ht="15.75">
      <c r="A376" s="41"/>
      <c r="B376" s="41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39"/>
      <c r="N376" s="39"/>
      <c r="O376" s="39"/>
      <c r="P376" s="39"/>
      <c r="Q376" s="39"/>
      <c r="R376" s="39"/>
      <c r="S376" s="38"/>
      <c r="T376" s="38"/>
    </row>
    <row r="377" spans="1:20" s="1" customFormat="1" ht="15.75">
      <c r="A377" s="41"/>
      <c r="B377" s="41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39"/>
      <c r="N377" s="39"/>
      <c r="O377" s="39"/>
      <c r="P377" s="39"/>
      <c r="Q377" s="39"/>
      <c r="R377" s="39"/>
      <c r="S377" s="38"/>
      <c r="T377" s="38"/>
    </row>
    <row r="378" spans="1:20" s="1" customFormat="1" ht="15.75">
      <c r="A378" s="41"/>
      <c r="B378" s="41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39"/>
      <c r="N378" s="39"/>
      <c r="O378" s="39"/>
      <c r="P378" s="39"/>
      <c r="Q378" s="39"/>
      <c r="R378" s="39"/>
      <c r="S378" s="38"/>
      <c r="T378" s="38"/>
    </row>
    <row r="379" spans="1:20" s="1" customFormat="1" ht="15.75">
      <c r="A379" s="41"/>
      <c r="B379" s="41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39"/>
      <c r="N379" s="39"/>
      <c r="O379" s="39"/>
      <c r="P379" s="39"/>
      <c r="Q379" s="39"/>
      <c r="R379" s="39"/>
      <c r="S379" s="38"/>
      <c r="T379" s="38"/>
    </row>
    <row r="380" spans="1:20" s="1" customFormat="1" ht="15.75">
      <c r="A380" s="41"/>
      <c r="B380" s="41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39"/>
      <c r="N380" s="39"/>
      <c r="O380" s="39"/>
      <c r="P380" s="39"/>
      <c r="Q380" s="39"/>
      <c r="R380" s="39"/>
      <c r="S380" s="38"/>
      <c r="T380" s="38"/>
    </row>
    <row r="381" spans="1:20" s="1" customFormat="1" ht="15.75">
      <c r="A381" s="41"/>
      <c r="B381" s="41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39"/>
      <c r="N381" s="39"/>
      <c r="O381" s="39"/>
      <c r="P381" s="39"/>
      <c r="Q381" s="39"/>
      <c r="R381" s="39"/>
      <c r="S381" s="38"/>
      <c r="T381" s="38"/>
    </row>
    <row r="382" spans="1:20" s="1" customFormat="1" ht="15.75">
      <c r="A382" s="41"/>
      <c r="B382" s="41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39"/>
      <c r="N382" s="39"/>
      <c r="O382" s="39"/>
      <c r="P382" s="39"/>
      <c r="Q382" s="39"/>
      <c r="R382" s="39"/>
      <c r="S382" s="38"/>
      <c r="T382" s="38"/>
    </row>
    <row r="383" spans="1:20" s="1" customFormat="1" ht="15.75">
      <c r="A383" s="41"/>
      <c r="B383" s="41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39"/>
      <c r="N383" s="39"/>
      <c r="O383" s="39"/>
      <c r="P383" s="39"/>
      <c r="Q383" s="39"/>
      <c r="R383" s="39"/>
      <c r="S383" s="38"/>
      <c r="T383" s="38"/>
    </row>
    <row r="384" spans="1:20" s="1" customFormat="1" ht="15.75">
      <c r="A384" s="41"/>
      <c r="B384" s="41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39"/>
      <c r="N384" s="39"/>
      <c r="O384" s="39"/>
      <c r="P384" s="39"/>
      <c r="Q384" s="39"/>
      <c r="R384" s="39"/>
      <c r="S384" s="38"/>
      <c r="T384" s="38"/>
    </row>
    <row r="385" spans="1:20" s="1" customFormat="1" ht="15.75">
      <c r="A385" s="41"/>
      <c r="B385" s="41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39"/>
      <c r="N385" s="39"/>
      <c r="O385" s="39"/>
      <c r="P385" s="39"/>
      <c r="Q385" s="39"/>
      <c r="R385" s="39"/>
      <c r="S385" s="38"/>
      <c r="T385" s="38"/>
    </row>
    <row r="386" spans="1:20" s="1" customFormat="1" ht="15.75">
      <c r="A386" s="41"/>
      <c r="B386" s="41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39"/>
      <c r="N386" s="39"/>
      <c r="O386" s="39"/>
      <c r="P386" s="39"/>
      <c r="Q386" s="39"/>
      <c r="R386" s="39"/>
      <c r="S386" s="38"/>
      <c r="T386" s="38"/>
    </row>
    <row r="387" spans="1:20" s="1" customFormat="1" ht="15.75">
      <c r="A387" s="41"/>
      <c r="B387" s="41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39"/>
      <c r="N387" s="39"/>
      <c r="O387" s="39"/>
      <c r="P387" s="39"/>
      <c r="Q387" s="39"/>
      <c r="R387" s="39"/>
      <c r="S387" s="38"/>
      <c r="T387" s="38"/>
    </row>
    <row r="388" spans="1:20" s="1" customFormat="1" ht="15.75">
      <c r="A388" s="41"/>
      <c r="B388" s="41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39"/>
      <c r="N388" s="39"/>
      <c r="O388" s="39"/>
      <c r="P388" s="39"/>
      <c r="Q388" s="39"/>
      <c r="R388" s="39"/>
      <c r="S388" s="38"/>
      <c r="T388" s="38"/>
    </row>
    <row r="389" spans="1:20" s="1" customFormat="1" ht="15.75">
      <c r="A389" s="41"/>
      <c r="B389" s="41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39"/>
      <c r="N389" s="39"/>
      <c r="O389" s="39"/>
      <c r="P389" s="39"/>
      <c r="Q389" s="39"/>
      <c r="R389" s="39"/>
      <c r="S389" s="38"/>
      <c r="T389" s="38"/>
    </row>
    <row r="390" spans="1:20" s="1" customFormat="1" ht="15.75">
      <c r="A390" s="41"/>
      <c r="B390" s="41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39"/>
      <c r="N390" s="39"/>
      <c r="O390" s="39"/>
      <c r="P390" s="39"/>
      <c r="Q390" s="39"/>
      <c r="R390" s="39"/>
      <c r="S390" s="38"/>
      <c r="T390" s="38"/>
    </row>
    <row r="391" spans="1:20" s="1" customFormat="1" ht="15.75">
      <c r="A391" s="38"/>
      <c r="B391" s="38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39"/>
      <c r="N391" s="39"/>
      <c r="O391" s="39"/>
      <c r="P391" s="39"/>
      <c r="Q391" s="39"/>
      <c r="R391" s="39"/>
      <c r="S391" s="38"/>
      <c r="T391" s="38"/>
    </row>
    <row r="392" spans="1:20" s="1" customFormat="1" ht="15.75">
      <c r="A392" s="38"/>
      <c r="B392" s="38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39"/>
      <c r="N392" s="39"/>
      <c r="O392" s="39"/>
      <c r="P392" s="39"/>
      <c r="Q392" s="39"/>
      <c r="R392" s="39"/>
      <c r="S392" s="38"/>
      <c r="T392" s="38"/>
    </row>
    <row r="393" spans="1:20" s="1" customFormat="1" ht="15.75">
      <c r="A393" s="38"/>
      <c r="B393" s="38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39"/>
      <c r="N393" s="39"/>
      <c r="O393" s="39"/>
      <c r="P393" s="39"/>
      <c r="Q393" s="39"/>
      <c r="R393" s="39"/>
      <c r="S393" s="38"/>
      <c r="T393" s="38"/>
    </row>
    <row r="394" spans="1:20" s="1" customFormat="1" ht="15.75">
      <c r="A394" s="38"/>
      <c r="B394" s="38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39"/>
      <c r="N394" s="39"/>
      <c r="O394" s="39"/>
      <c r="P394" s="39"/>
      <c r="Q394" s="39"/>
      <c r="R394" s="39"/>
      <c r="S394" s="38"/>
      <c r="T394" s="38"/>
    </row>
    <row r="395" spans="1:20" s="1" customFormat="1" ht="15.75">
      <c r="A395" s="38"/>
      <c r="B395" s="38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39"/>
      <c r="N395" s="39"/>
      <c r="O395" s="39"/>
      <c r="P395" s="39"/>
      <c r="Q395" s="39"/>
      <c r="R395" s="39"/>
      <c r="S395" s="38"/>
      <c r="T395" s="38"/>
    </row>
    <row r="396" spans="1:20" s="1" customFormat="1" ht="15.75">
      <c r="A396" s="38"/>
      <c r="B396" s="38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39"/>
      <c r="N396" s="39"/>
      <c r="O396" s="39"/>
      <c r="P396" s="39"/>
      <c r="Q396" s="39"/>
      <c r="R396" s="39"/>
      <c r="S396" s="38"/>
      <c r="T396" s="38"/>
    </row>
    <row r="397" spans="3:12" ht="18.75">
      <c r="C397" s="63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3:12" ht="18.75">
      <c r="C398" s="63"/>
      <c r="D398" s="63"/>
      <c r="E398" s="63"/>
      <c r="F398" s="63"/>
      <c r="G398" s="63"/>
      <c r="H398" s="63"/>
      <c r="I398" s="63"/>
      <c r="J398" s="63"/>
      <c r="K398" s="63"/>
      <c r="L398" s="63"/>
    </row>
    <row r="399" spans="3:12" ht="18.75">
      <c r="C399" s="63"/>
      <c r="D399" s="63"/>
      <c r="E399" s="63"/>
      <c r="F399" s="63"/>
      <c r="G399" s="63"/>
      <c r="H399" s="63"/>
      <c r="I399" s="63"/>
      <c r="J399" s="63"/>
      <c r="K399" s="63"/>
      <c r="L399" s="63"/>
    </row>
    <row r="400" spans="3:12" ht="18.75">
      <c r="C400" s="63"/>
      <c r="D400" s="63"/>
      <c r="E400" s="63"/>
      <c r="F400" s="63"/>
      <c r="G400" s="63"/>
      <c r="H400" s="63"/>
      <c r="I400" s="63"/>
      <c r="J400" s="63"/>
      <c r="K400" s="63"/>
      <c r="L400" s="63"/>
    </row>
    <row r="401" spans="3:12" ht="18.75">
      <c r="C401" s="63"/>
      <c r="D401" s="63"/>
      <c r="E401" s="63"/>
      <c r="F401" s="63"/>
      <c r="G401" s="63"/>
      <c r="H401" s="63"/>
      <c r="I401" s="63"/>
      <c r="J401" s="63"/>
      <c r="K401" s="63"/>
      <c r="L401" s="63"/>
    </row>
    <row r="402" spans="3:12" ht="18.75">
      <c r="C402" s="63"/>
      <c r="D402" s="63"/>
      <c r="E402" s="63"/>
      <c r="F402" s="63"/>
      <c r="G402" s="63"/>
      <c r="H402" s="63"/>
      <c r="I402" s="63"/>
      <c r="J402" s="63"/>
      <c r="K402" s="63"/>
      <c r="L402" s="63"/>
    </row>
    <row r="403" spans="3:12" ht="18.75">
      <c r="C403" s="63"/>
      <c r="D403" s="63"/>
      <c r="E403" s="63"/>
      <c r="F403" s="63"/>
      <c r="G403" s="63"/>
      <c r="H403" s="63"/>
      <c r="I403" s="63"/>
      <c r="J403" s="63"/>
      <c r="K403" s="63"/>
      <c r="L403" s="63"/>
    </row>
    <row r="404" spans="3:12" ht="18.75">
      <c r="C404" s="63"/>
      <c r="D404" s="63"/>
      <c r="E404" s="63"/>
      <c r="F404" s="63"/>
      <c r="G404" s="63"/>
      <c r="H404" s="63"/>
      <c r="I404" s="63"/>
      <c r="J404" s="63"/>
      <c r="K404" s="63"/>
      <c r="L404" s="63"/>
    </row>
    <row r="405" spans="3:12" ht="18.75">
      <c r="C405" s="63"/>
      <c r="D405" s="63"/>
      <c r="E405" s="63"/>
      <c r="F405" s="63"/>
      <c r="G405" s="63"/>
      <c r="H405" s="63"/>
      <c r="I405" s="63"/>
      <c r="J405" s="63"/>
      <c r="K405" s="63"/>
      <c r="L405" s="63"/>
    </row>
    <row r="406" spans="3:12" ht="18.75">
      <c r="C406" s="63"/>
      <c r="D406" s="63"/>
      <c r="E406" s="63"/>
      <c r="F406" s="63"/>
      <c r="G406" s="63"/>
      <c r="H406" s="63"/>
      <c r="I406" s="63"/>
      <c r="J406" s="63"/>
      <c r="K406" s="63"/>
      <c r="L406" s="63"/>
    </row>
    <row r="407" spans="3:12" ht="18.75">
      <c r="C407" s="63"/>
      <c r="D407" s="63"/>
      <c r="E407" s="63"/>
      <c r="F407" s="63"/>
      <c r="G407" s="63"/>
      <c r="H407" s="63"/>
      <c r="I407" s="63"/>
      <c r="J407" s="63"/>
      <c r="K407" s="63"/>
      <c r="L407" s="63"/>
    </row>
    <row r="408" spans="3:12" ht="18.75">
      <c r="C408" s="63"/>
      <c r="D408" s="63"/>
      <c r="E408" s="63"/>
      <c r="F408" s="63"/>
      <c r="G408" s="63"/>
      <c r="H408" s="63"/>
      <c r="I408" s="63"/>
      <c r="J408" s="63"/>
      <c r="K408" s="63"/>
      <c r="L408" s="63"/>
    </row>
    <row r="409" spans="3:12" ht="18.75">
      <c r="C409" s="63"/>
      <c r="D409" s="63"/>
      <c r="E409" s="63"/>
      <c r="F409" s="63"/>
      <c r="G409" s="63"/>
      <c r="H409" s="63"/>
      <c r="I409" s="63"/>
      <c r="J409" s="63"/>
      <c r="K409" s="63"/>
      <c r="L409" s="63"/>
    </row>
    <row r="410" spans="3:12" ht="18.75">
      <c r="C410" s="63"/>
      <c r="D410" s="63"/>
      <c r="E410" s="63"/>
      <c r="F410" s="63"/>
      <c r="G410" s="63"/>
      <c r="H410" s="63"/>
      <c r="I410" s="63"/>
      <c r="J410" s="63"/>
      <c r="K410" s="63"/>
      <c r="L410" s="63"/>
    </row>
    <row r="411" spans="3:12" ht="18.75">
      <c r="C411" s="63"/>
      <c r="D411" s="63"/>
      <c r="E411" s="63"/>
      <c r="F411" s="63"/>
      <c r="G411" s="63"/>
      <c r="H411" s="63"/>
      <c r="I411" s="63"/>
      <c r="J411" s="63"/>
      <c r="K411" s="63"/>
      <c r="L411" s="63"/>
    </row>
    <row r="412" spans="3:12" ht="18.75">
      <c r="C412" s="63"/>
      <c r="D412" s="63"/>
      <c r="E412" s="63"/>
      <c r="F412" s="63"/>
      <c r="G412" s="63"/>
      <c r="H412" s="63"/>
      <c r="I412" s="63"/>
      <c r="J412" s="63"/>
      <c r="K412" s="63"/>
      <c r="L412" s="63"/>
    </row>
    <row r="413" spans="3:12" ht="18.75">
      <c r="C413" s="63"/>
      <c r="D413" s="63"/>
      <c r="E413" s="63"/>
      <c r="F413" s="63"/>
      <c r="G413" s="63"/>
      <c r="H413" s="63"/>
      <c r="I413" s="63"/>
      <c r="J413" s="63"/>
      <c r="K413" s="63"/>
      <c r="L413" s="63"/>
    </row>
    <row r="414" spans="3:12" ht="18.75">
      <c r="C414" s="63"/>
      <c r="D414" s="63"/>
      <c r="E414" s="63"/>
      <c r="F414" s="63"/>
      <c r="G414" s="63"/>
      <c r="H414" s="63"/>
      <c r="I414" s="63"/>
      <c r="J414" s="63"/>
      <c r="K414" s="63"/>
      <c r="L414" s="63"/>
    </row>
    <row r="415" spans="3:12" ht="18.75">
      <c r="C415" s="63"/>
      <c r="D415" s="63"/>
      <c r="E415" s="63"/>
      <c r="F415" s="63"/>
      <c r="G415" s="63"/>
      <c r="H415" s="63"/>
      <c r="I415" s="63"/>
      <c r="J415" s="63"/>
      <c r="K415" s="63"/>
      <c r="L415" s="63"/>
    </row>
    <row r="416" spans="3:12" ht="18.75">
      <c r="C416" s="63"/>
      <c r="D416" s="63"/>
      <c r="E416" s="63"/>
      <c r="F416" s="63"/>
      <c r="G416" s="63"/>
      <c r="H416" s="63"/>
      <c r="I416" s="63"/>
      <c r="J416" s="63"/>
      <c r="K416" s="63"/>
      <c r="L416" s="63"/>
    </row>
    <row r="417" spans="3:12" ht="18.75">
      <c r="C417" s="63"/>
      <c r="D417" s="63"/>
      <c r="E417" s="63"/>
      <c r="F417" s="63"/>
      <c r="G417" s="63"/>
      <c r="H417" s="63"/>
      <c r="I417" s="63"/>
      <c r="J417" s="63"/>
      <c r="K417" s="63"/>
      <c r="L417" s="63"/>
    </row>
    <row r="418" spans="3:12" ht="18.75">
      <c r="C418" s="63"/>
      <c r="D418" s="63"/>
      <c r="E418" s="63"/>
      <c r="F418" s="63"/>
      <c r="G418" s="63"/>
      <c r="H418" s="63"/>
      <c r="I418" s="63"/>
      <c r="J418" s="63"/>
      <c r="K418" s="63"/>
      <c r="L418" s="63"/>
    </row>
    <row r="419" spans="3:12" ht="18.75">
      <c r="C419" s="63"/>
      <c r="D419" s="63"/>
      <c r="E419" s="63"/>
      <c r="F419" s="63"/>
      <c r="G419" s="63"/>
      <c r="H419" s="63"/>
      <c r="I419" s="63"/>
      <c r="J419" s="63"/>
      <c r="K419" s="63"/>
      <c r="L419" s="63"/>
    </row>
    <row r="420" spans="3:12" ht="18.75">
      <c r="C420" s="63"/>
      <c r="D420" s="63"/>
      <c r="E420" s="63"/>
      <c r="F420" s="63"/>
      <c r="G420" s="63"/>
      <c r="H420" s="63"/>
      <c r="I420" s="63"/>
      <c r="J420" s="63"/>
      <c r="K420" s="63"/>
      <c r="L420" s="63"/>
    </row>
    <row r="421" spans="3:12" ht="18.75">
      <c r="C421" s="63"/>
      <c r="D421" s="63"/>
      <c r="E421" s="63"/>
      <c r="F421" s="63"/>
      <c r="G421" s="63"/>
      <c r="H421" s="63"/>
      <c r="I421" s="63"/>
      <c r="J421" s="63"/>
      <c r="K421" s="63"/>
      <c r="L421" s="63"/>
    </row>
    <row r="422" spans="3:12" ht="18.75"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3:12" ht="18.75">
      <c r="C423" s="63"/>
      <c r="D423" s="63"/>
      <c r="E423" s="63"/>
      <c r="F423" s="63"/>
      <c r="G423" s="63"/>
      <c r="H423" s="63"/>
      <c r="I423" s="63"/>
      <c r="J423" s="63"/>
      <c r="K423" s="63"/>
      <c r="L423" s="63"/>
    </row>
    <row r="424" spans="3:12" ht="18.75"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3:12" ht="18.75">
      <c r="C425" s="63"/>
      <c r="D425" s="63"/>
      <c r="E425" s="63"/>
      <c r="F425" s="63"/>
      <c r="G425" s="63"/>
      <c r="H425" s="63"/>
      <c r="I425" s="63"/>
      <c r="J425" s="63"/>
      <c r="K425" s="63"/>
      <c r="L425" s="63"/>
    </row>
    <row r="426" spans="3:12" ht="18.75">
      <c r="C426" s="63"/>
      <c r="D426" s="63"/>
      <c r="E426" s="63"/>
      <c r="F426" s="63"/>
      <c r="G426" s="63"/>
      <c r="H426" s="63"/>
      <c r="I426" s="63"/>
      <c r="J426" s="63"/>
      <c r="K426" s="63"/>
      <c r="L426" s="63"/>
    </row>
    <row r="427" spans="3:12" ht="18.75">
      <c r="C427" s="63"/>
      <c r="D427" s="63"/>
      <c r="E427" s="63"/>
      <c r="F427" s="63"/>
      <c r="G427" s="63"/>
      <c r="H427" s="63"/>
      <c r="I427" s="63"/>
      <c r="J427" s="63"/>
      <c r="K427" s="63"/>
      <c r="L427" s="63"/>
    </row>
    <row r="428" spans="3:12" ht="18.75">
      <c r="C428" s="63"/>
      <c r="D428" s="63"/>
      <c r="E428" s="63"/>
      <c r="F428" s="63"/>
      <c r="G428" s="63"/>
      <c r="H428" s="63"/>
      <c r="I428" s="63"/>
      <c r="J428" s="63"/>
      <c r="K428" s="63"/>
      <c r="L428" s="63"/>
    </row>
    <row r="429" spans="3:12" ht="18.75">
      <c r="C429" s="63"/>
      <c r="D429" s="63"/>
      <c r="E429" s="63"/>
      <c r="F429" s="63"/>
      <c r="G429" s="63"/>
      <c r="H429" s="63"/>
      <c r="I429" s="63"/>
      <c r="J429" s="63"/>
      <c r="K429" s="63"/>
      <c r="L429" s="63"/>
    </row>
    <row r="430" spans="3:12" ht="18.75">
      <c r="C430" s="63"/>
      <c r="D430" s="63"/>
      <c r="E430" s="63"/>
      <c r="F430" s="63"/>
      <c r="G430" s="63"/>
      <c r="H430" s="63"/>
      <c r="I430" s="63"/>
      <c r="J430" s="63"/>
      <c r="K430" s="63"/>
      <c r="L430" s="63"/>
    </row>
    <row r="431" spans="3:12" ht="18.75">
      <c r="C431" s="63"/>
      <c r="D431" s="63"/>
      <c r="E431" s="63"/>
      <c r="F431" s="63"/>
      <c r="G431" s="63"/>
      <c r="H431" s="63"/>
      <c r="I431" s="63"/>
      <c r="J431" s="63"/>
      <c r="K431" s="63"/>
      <c r="L431" s="63"/>
    </row>
    <row r="432" spans="3:12" ht="18.75">
      <c r="C432" s="63"/>
      <c r="D432" s="63"/>
      <c r="E432" s="63"/>
      <c r="F432" s="63"/>
      <c r="G432" s="63"/>
      <c r="H432" s="63"/>
      <c r="I432" s="63"/>
      <c r="J432" s="63"/>
      <c r="K432" s="63"/>
      <c r="L432" s="63"/>
    </row>
    <row r="433" spans="3:12" ht="18.75">
      <c r="C433" s="63"/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3:12" ht="18.75">
      <c r="C434" s="63"/>
      <c r="D434" s="63"/>
      <c r="E434" s="63"/>
      <c r="F434" s="63"/>
      <c r="G434" s="63"/>
      <c r="H434" s="63"/>
      <c r="I434" s="63"/>
      <c r="J434" s="63"/>
      <c r="K434" s="63"/>
      <c r="L434" s="63"/>
    </row>
    <row r="435" spans="3:12" ht="18.75">
      <c r="C435" s="63"/>
      <c r="D435" s="63"/>
      <c r="E435" s="63"/>
      <c r="F435" s="63"/>
      <c r="G435" s="63"/>
      <c r="H435" s="63"/>
      <c r="I435" s="63"/>
      <c r="J435" s="63"/>
      <c r="K435" s="63"/>
      <c r="L435" s="63"/>
    </row>
    <row r="436" spans="3:12" ht="18.75">
      <c r="C436" s="63"/>
      <c r="D436" s="63"/>
      <c r="E436" s="63"/>
      <c r="F436" s="63"/>
      <c r="G436" s="63"/>
      <c r="H436" s="63"/>
      <c r="I436" s="63"/>
      <c r="J436" s="63"/>
      <c r="K436" s="63"/>
      <c r="L436" s="63"/>
    </row>
    <row r="437" spans="3:12" ht="18.75">
      <c r="C437" s="63"/>
      <c r="D437" s="63"/>
      <c r="E437" s="63"/>
      <c r="F437" s="63"/>
      <c r="G437" s="63"/>
      <c r="H437" s="63"/>
      <c r="I437" s="63"/>
      <c r="J437" s="63"/>
      <c r="K437" s="63"/>
      <c r="L437" s="63"/>
    </row>
    <row r="438" spans="3:12" ht="18.75">
      <c r="C438" s="63"/>
      <c r="D438" s="63"/>
      <c r="E438" s="63"/>
      <c r="F438" s="63"/>
      <c r="G438" s="63"/>
      <c r="H438" s="63"/>
      <c r="I438" s="63"/>
      <c r="J438" s="63"/>
      <c r="K438" s="63"/>
      <c r="L438" s="63"/>
    </row>
    <row r="439" spans="3:12" ht="18.75">
      <c r="C439" s="63"/>
      <c r="D439" s="63"/>
      <c r="E439" s="63"/>
      <c r="F439" s="63"/>
      <c r="G439" s="63"/>
      <c r="H439" s="63"/>
      <c r="I439" s="63"/>
      <c r="J439" s="63"/>
      <c r="K439" s="63"/>
      <c r="L439" s="63"/>
    </row>
    <row r="440" spans="3:12" ht="18.75">
      <c r="C440" s="63"/>
      <c r="D440" s="63"/>
      <c r="E440" s="63"/>
      <c r="F440" s="63"/>
      <c r="G440" s="63"/>
      <c r="H440" s="63"/>
      <c r="I440" s="63"/>
      <c r="J440" s="63"/>
      <c r="K440" s="63"/>
      <c r="L440" s="63"/>
    </row>
    <row r="441" spans="3:12" ht="18.75">
      <c r="C441" s="63"/>
      <c r="D441" s="63"/>
      <c r="E441" s="63"/>
      <c r="F441" s="63"/>
      <c r="G441" s="63"/>
      <c r="H441" s="63"/>
      <c r="I441" s="63"/>
      <c r="J441" s="63"/>
      <c r="K441" s="63"/>
      <c r="L441" s="63"/>
    </row>
    <row r="442" spans="3:12" ht="18.75">
      <c r="C442" s="63"/>
      <c r="D442" s="63"/>
      <c r="E442" s="63"/>
      <c r="F442" s="63"/>
      <c r="G442" s="63"/>
      <c r="H442" s="63"/>
      <c r="I442" s="63"/>
      <c r="J442" s="63"/>
      <c r="K442" s="63"/>
      <c r="L442" s="63"/>
    </row>
    <row r="443" spans="3:12" ht="18.75">
      <c r="C443" s="63"/>
      <c r="D443" s="63"/>
      <c r="E443" s="63"/>
      <c r="F443" s="63"/>
      <c r="G443" s="63"/>
      <c r="H443" s="63"/>
      <c r="I443" s="63"/>
      <c r="J443" s="63"/>
      <c r="K443" s="63"/>
      <c r="L443" s="63"/>
    </row>
    <row r="444" spans="3:12" ht="18.75">
      <c r="C444" s="63"/>
      <c r="D444" s="63"/>
      <c r="E444" s="63"/>
      <c r="F444" s="63"/>
      <c r="G444" s="63"/>
      <c r="H444" s="63"/>
      <c r="I444" s="63"/>
      <c r="J444" s="63"/>
      <c r="K444" s="63"/>
      <c r="L444" s="63"/>
    </row>
    <row r="445" spans="3:12" ht="18.75">
      <c r="C445" s="63"/>
      <c r="D445" s="63"/>
      <c r="E445" s="63"/>
      <c r="F445" s="63"/>
      <c r="G445" s="63"/>
      <c r="H445" s="63"/>
      <c r="I445" s="63"/>
      <c r="J445" s="63"/>
      <c r="K445" s="63"/>
      <c r="L445" s="63"/>
    </row>
    <row r="446" spans="3:12" ht="18.75">
      <c r="C446" s="63"/>
      <c r="D446" s="63"/>
      <c r="E446" s="63"/>
      <c r="F446" s="63"/>
      <c r="G446" s="63"/>
      <c r="H446" s="63"/>
      <c r="I446" s="63"/>
      <c r="J446" s="63"/>
      <c r="K446" s="63"/>
      <c r="L446" s="63"/>
    </row>
    <row r="447" spans="3:12" ht="18.75">
      <c r="C447" s="63"/>
      <c r="D447" s="63"/>
      <c r="E447" s="63"/>
      <c r="F447" s="63"/>
      <c r="G447" s="63"/>
      <c r="H447" s="63"/>
      <c r="I447" s="63"/>
      <c r="J447" s="63"/>
      <c r="K447" s="63"/>
      <c r="L447" s="63"/>
    </row>
    <row r="448" spans="3:12" ht="18.75">
      <c r="C448" s="63"/>
      <c r="D448" s="63"/>
      <c r="E448" s="63"/>
      <c r="F448" s="63"/>
      <c r="G448" s="63"/>
      <c r="H448" s="63"/>
      <c r="I448" s="63"/>
      <c r="J448" s="63"/>
      <c r="K448" s="63"/>
      <c r="L448" s="63"/>
    </row>
    <row r="449" spans="3:12" ht="18.75">
      <c r="C449" s="63"/>
      <c r="D449" s="63"/>
      <c r="E449" s="63"/>
      <c r="F449" s="63"/>
      <c r="G449" s="63"/>
      <c r="H449" s="63"/>
      <c r="I449" s="63"/>
      <c r="J449" s="63"/>
      <c r="K449" s="63"/>
      <c r="L449" s="63"/>
    </row>
    <row r="450" spans="3:12" ht="18.75">
      <c r="C450" s="63"/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3:12" ht="18.75">
      <c r="C451" s="63"/>
      <c r="D451" s="63"/>
      <c r="E451" s="63"/>
      <c r="F451" s="63"/>
      <c r="G451" s="63"/>
      <c r="H451" s="63"/>
      <c r="I451" s="63"/>
      <c r="J451" s="63"/>
      <c r="K451" s="63"/>
      <c r="L451" s="63"/>
    </row>
    <row r="452" spans="3:12" ht="18.75"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3:12" ht="18.75">
      <c r="C453" s="63"/>
      <c r="D453" s="63"/>
      <c r="E453" s="63"/>
      <c r="F453" s="63"/>
      <c r="G453" s="63"/>
      <c r="H453" s="63"/>
      <c r="I453" s="63"/>
      <c r="J453" s="63"/>
      <c r="K453" s="63"/>
      <c r="L453" s="63"/>
    </row>
    <row r="454" spans="3:12" ht="18.75"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3:12" ht="18.75">
      <c r="C455" s="63"/>
      <c r="D455" s="63"/>
      <c r="E455" s="63"/>
      <c r="F455" s="63"/>
      <c r="G455" s="63"/>
      <c r="H455" s="63"/>
      <c r="I455" s="63"/>
      <c r="J455" s="63"/>
      <c r="K455" s="63"/>
      <c r="L455" s="63"/>
    </row>
    <row r="456" spans="3:12" ht="18.75">
      <c r="C456" s="63"/>
      <c r="D456" s="63"/>
      <c r="E456" s="63"/>
      <c r="F456" s="63"/>
      <c r="G456" s="63"/>
      <c r="H456" s="63"/>
      <c r="I456" s="63"/>
      <c r="J456" s="63"/>
      <c r="K456" s="63"/>
      <c r="L456" s="63"/>
    </row>
    <row r="457" spans="3:12" ht="18.75">
      <c r="C457" s="63"/>
      <c r="D457" s="63"/>
      <c r="E457" s="63"/>
      <c r="F457" s="63"/>
      <c r="G457" s="63"/>
      <c r="H457" s="63"/>
      <c r="I457" s="63"/>
      <c r="J457" s="63"/>
      <c r="K457" s="63"/>
      <c r="L457" s="63"/>
    </row>
    <row r="458" spans="3:12" ht="18.75">
      <c r="C458" s="63"/>
      <c r="D458" s="63"/>
      <c r="E458" s="63"/>
      <c r="F458" s="63"/>
      <c r="G458" s="63"/>
      <c r="H458" s="63"/>
      <c r="I458" s="63"/>
      <c r="J458" s="63"/>
      <c r="K458" s="63"/>
      <c r="L458" s="63"/>
    </row>
    <row r="459" spans="3:12" ht="18.75">
      <c r="C459" s="63"/>
      <c r="D459" s="63"/>
      <c r="E459" s="63"/>
      <c r="F459" s="63"/>
      <c r="G459" s="63"/>
      <c r="H459" s="63"/>
      <c r="I459" s="63"/>
      <c r="J459" s="63"/>
      <c r="K459" s="63"/>
      <c r="L459" s="63"/>
    </row>
    <row r="460" spans="3:12" ht="18.75">
      <c r="C460" s="63"/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3:12" ht="18.75">
      <c r="C461" s="63"/>
      <c r="D461" s="63"/>
      <c r="E461" s="63"/>
      <c r="F461" s="63"/>
      <c r="G461" s="63"/>
      <c r="H461" s="63"/>
      <c r="I461" s="63"/>
      <c r="J461" s="63"/>
      <c r="K461" s="63"/>
      <c r="L461" s="63"/>
    </row>
    <row r="462" spans="3:12" ht="18.75">
      <c r="C462" s="63"/>
      <c r="D462" s="63"/>
      <c r="E462" s="63"/>
      <c r="F462" s="63"/>
      <c r="G462" s="63"/>
      <c r="H462" s="63"/>
      <c r="I462" s="63"/>
      <c r="J462" s="63"/>
      <c r="K462" s="63"/>
      <c r="L462" s="63"/>
    </row>
    <row r="463" spans="3:12" ht="18.75">
      <c r="C463" s="63"/>
      <c r="D463" s="63"/>
      <c r="E463" s="63"/>
      <c r="F463" s="63"/>
      <c r="G463" s="63"/>
      <c r="H463" s="63"/>
      <c r="I463" s="63"/>
      <c r="J463" s="63"/>
      <c r="K463" s="63"/>
      <c r="L463" s="63"/>
    </row>
    <row r="464" spans="3:12" ht="18.75">
      <c r="C464" s="63"/>
      <c r="D464" s="63"/>
      <c r="E464" s="63"/>
      <c r="F464" s="63"/>
      <c r="G464" s="63"/>
      <c r="H464" s="63"/>
      <c r="I464" s="63"/>
      <c r="J464" s="63"/>
      <c r="K464" s="63"/>
      <c r="L464" s="63"/>
    </row>
    <row r="465" spans="3:12" ht="18.75">
      <c r="C465" s="63"/>
      <c r="D465" s="63"/>
      <c r="E465" s="63"/>
      <c r="F465" s="63"/>
      <c r="G465" s="63"/>
      <c r="H465" s="63"/>
      <c r="I465" s="63"/>
      <c r="J465" s="63"/>
      <c r="K465" s="63"/>
      <c r="L465" s="63"/>
    </row>
    <row r="466" spans="3:12" ht="18.75">
      <c r="C466" s="63"/>
      <c r="D466" s="63"/>
      <c r="E466" s="63"/>
      <c r="F466" s="63"/>
      <c r="G466" s="63"/>
      <c r="H466" s="63"/>
      <c r="I466" s="63"/>
      <c r="J466" s="63"/>
      <c r="K466" s="63"/>
      <c r="L466" s="63"/>
    </row>
    <row r="467" spans="3:12" ht="18.75">
      <c r="C467" s="63"/>
      <c r="D467" s="63"/>
      <c r="E467" s="63"/>
      <c r="F467" s="63"/>
      <c r="G467" s="63"/>
      <c r="H467" s="63"/>
      <c r="I467" s="63"/>
      <c r="J467" s="63"/>
      <c r="K467" s="63"/>
      <c r="L467" s="63"/>
    </row>
    <row r="468" spans="3:12" ht="18.75">
      <c r="C468" s="69"/>
      <c r="D468" s="69"/>
      <c r="E468" s="69"/>
      <c r="F468" s="69"/>
      <c r="G468" s="69"/>
      <c r="H468" s="69"/>
      <c r="I468" s="69"/>
      <c r="J468" s="69"/>
      <c r="K468" s="69"/>
      <c r="L468" s="69"/>
    </row>
    <row r="469" spans="3:12" ht="18.75">
      <c r="C469" s="69"/>
      <c r="D469" s="69"/>
      <c r="E469" s="69"/>
      <c r="F469" s="69"/>
      <c r="G469" s="69"/>
      <c r="H469" s="69"/>
      <c r="I469" s="69"/>
      <c r="J469" s="69"/>
      <c r="K469" s="69"/>
      <c r="L469" s="69"/>
    </row>
    <row r="470" spans="3:12" ht="18.75">
      <c r="C470" s="69"/>
      <c r="D470" s="69"/>
      <c r="E470" s="69"/>
      <c r="F470" s="69"/>
      <c r="G470" s="69"/>
      <c r="H470" s="69"/>
      <c r="I470" s="69"/>
      <c r="J470" s="69"/>
      <c r="K470" s="69"/>
      <c r="L470" s="69"/>
    </row>
    <row r="471" spans="3:12" ht="18.75">
      <c r="C471" s="69"/>
      <c r="D471" s="69"/>
      <c r="E471" s="69"/>
      <c r="F471" s="69"/>
      <c r="G471" s="69"/>
      <c r="H471" s="69"/>
      <c r="I471" s="69"/>
      <c r="J471" s="69"/>
      <c r="K471" s="69"/>
      <c r="L471" s="69"/>
    </row>
    <row r="472" spans="3:12" ht="18.75">
      <c r="C472" s="69"/>
      <c r="D472" s="69"/>
      <c r="E472" s="69"/>
      <c r="F472" s="69"/>
      <c r="G472" s="69"/>
      <c r="H472" s="69"/>
      <c r="I472" s="69"/>
      <c r="J472" s="69"/>
      <c r="K472" s="69"/>
      <c r="L472" s="69"/>
    </row>
    <row r="473" spans="3:12" ht="18.75">
      <c r="C473" s="69"/>
      <c r="D473" s="69"/>
      <c r="E473" s="69"/>
      <c r="F473" s="69"/>
      <c r="G473" s="69"/>
      <c r="H473" s="69"/>
      <c r="I473" s="69"/>
      <c r="J473" s="69"/>
      <c r="K473" s="69"/>
      <c r="L473" s="69"/>
    </row>
    <row r="474" spans="3:12" ht="18.75">
      <c r="C474" s="69"/>
      <c r="D474" s="69"/>
      <c r="E474" s="69"/>
      <c r="F474" s="69"/>
      <c r="G474" s="69"/>
      <c r="H474" s="69"/>
      <c r="I474" s="69"/>
      <c r="J474" s="69"/>
      <c r="K474" s="69"/>
      <c r="L474" s="69"/>
    </row>
    <row r="475" spans="3:12" ht="18.75">
      <c r="C475" s="69"/>
      <c r="D475" s="69"/>
      <c r="E475" s="69"/>
      <c r="F475" s="69"/>
      <c r="G475" s="69"/>
      <c r="H475" s="69"/>
      <c r="I475" s="69"/>
      <c r="J475" s="69"/>
      <c r="K475" s="69"/>
      <c r="L475" s="69"/>
    </row>
    <row r="476" spans="3:12" ht="18.75">
      <c r="C476" s="69"/>
      <c r="D476" s="69"/>
      <c r="E476" s="69"/>
      <c r="F476" s="69"/>
      <c r="G476" s="69"/>
      <c r="H476" s="69"/>
      <c r="I476" s="69"/>
      <c r="J476" s="69"/>
      <c r="K476" s="69"/>
      <c r="L476" s="69"/>
    </row>
    <row r="477" spans="3:12" ht="18.75">
      <c r="C477" s="69"/>
      <c r="D477" s="69"/>
      <c r="E477" s="69"/>
      <c r="F477" s="69"/>
      <c r="G477" s="69"/>
      <c r="H477" s="69"/>
      <c r="I477" s="69"/>
      <c r="J477" s="69"/>
      <c r="K477" s="69"/>
      <c r="L477" s="69"/>
    </row>
    <row r="478" spans="3:12" ht="18.75">
      <c r="C478" s="69"/>
      <c r="D478" s="69"/>
      <c r="E478" s="69"/>
      <c r="F478" s="69"/>
      <c r="G478" s="69"/>
      <c r="H478" s="69"/>
      <c r="I478" s="69"/>
      <c r="J478" s="69"/>
      <c r="K478" s="69"/>
      <c r="L478" s="69"/>
    </row>
    <row r="479" spans="3:12" ht="18.75">
      <c r="C479" s="69"/>
      <c r="D479" s="69"/>
      <c r="E479" s="69"/>
      <c r="F479" s="69"/>
      <c r="G479" s="69"/>
      <c r="H479" s="69"/>
      <c r="I479" s="69"/>
      <c r="J479" s="69"/>
      <c r="K479" s="69"/>
      <c r="L479" s="69"/>
    </row>
    <row r="480" spans="3:12" ht="18.75">
      <c r="C480" s="69"/>
      <c r="D480" s="69"/>
      <c r="E480" s="69"/>
      <c r="F480" s="69"/>
      <c r="G480" s="69"/>
      <c r="H480" s="69"/>
      <c r="I480" s="69"/>
      <c r="J480" s="69"/>
      <c r="K480" s="69"/>
      <c r="L480" s="69"/>
    </row>
    <row r="481" spans="3:12" ht="18.75">
      <c r="C481" s="69"/>
      <c r="D481" s="69"/>
      <c r="E481" s="69"/>
      <c r="F481" s="69"/>
      <c r="G481" s="69"/>
      <c r="H481" s="69"/>
      <c r="I481" s="69"/>
      <c r="J481" s="69"/>
      <c r="K481" s="69"/>
      <c r="L481" s="69"/>
    </row>
    <row r="482" spans="3:12" ht="18.75">
      <c r="C482" s="69"/>
      <c r="D482" s="69"/>
      <c r="E482" s="69"/>
      <c r="F482" s="69"/>
      <c r="G482" s="69"/>
      <c r="H482" s="69"/>
      <c r="I482" s="69"/>
      <c r="J482" s="69"/>
      <c r="K482" s="69"/>
      <c r="L482" s="69"/>
    </row>
    <row r="483" spans="3:12" ht="18.75">
      <c r="C483" s="69"/>
      <c r="D483" s="69"/>
      <c r="E483" s="69"/>
      <c r="F483" s="69"/>
      <c r="G483" s="69"/>
      <c r="H483" s="69"/>
      <c r="I483" s="69"/>
      <c r="J483" s="69"/>
      <c r="K483" s="69"/>
      <c r="L483" s="69"/>
    </row>
    <row r="484" spans="3:12" ht="18.75">
      <c r="C484" s="69"/>
      <c r="D484" s="69"/>
      <c r="E484" s="69"/>
      <c r="F484" s="69"/>
      <c r="G484" s="69"/>
      <c r="H484" s="69"/>
      <c r="I484" s="69"/>
      <c r="J484" s="69"/>
      <c r="K484" s="69"/>
      <c r="L484" s="69"/>
    </row>
    <row r="485" spans="3:12" ht="18.75">
      <c r="C485" s="69"/>
      <c r="D485" s="69"/>
      <c r="E485" s="69"/>
      <c r="F485" s="69"/>
      <c r="G485" s="69"/>
      <c r="H485" s="69"/>
      <c r="I485" s="69"/>
      <c r="J485" s="69"/>
      <c r="K485" s="69"/>
      <c r="L485" s="69"/>
    </row>
    <row r="486" spans="3:12" ht="18.75">
      <c r="C486" s="69"/>
      <c r="D486" s="69"/>
      <c r="E486" s="69"/>
      <c r="F486" s="69"/>
      <c r="G486" s="69"/>
      <c r="H486" s="69"/>
      <c r="I486" s="69"/>
      <c r="J486" s="69"/>
      <c r="K486" s="69"/>
      <c r="L486" s="69"/>
    </row>
    <row r="487" spans="3:12" ht="18.75">
      <c r="C487" s="69"/>
      <c r="D487" s="69"/>
      <c r="E487" s="69"/>
      <c r="F487" s="69"/>
      <c r="G487" s="69"/>
      <c r="H487" s="69"/>
      <c r="I487" s="69"/>
      <c r="J487" s="69"/>
      <c r="K487" s="69"/>
      <c r="L487" s="69"/>
    </row>
    <row r="488" spans="3:12" ht="18.75">
      <c r="C488" s="69"/>
      <c r="D488" s="69"/>
      <c r="E488" s="69"/>
      <c r="F488" s="69"/>
      <c r="G488" s="69"/>
      <c r="H488" s="69"/>
      <c r="I488" s="69"/>
      <c r="J488" s="69"/>
      <c r="K488" s="69"/>
      <c r="L488" s="69"/>
    </row>
    <row r="489" spans="3:12" ht="18.75">
      <c r="C489" s="69"/>
      <c r="D489" s="69"/>
      <c r="E489" s="69"/>
      <c r="F489" s="69"/>
      <c r="G489" s="69"/>
      <c r="H489" s="69"/>
      <c r="I489" s="69"/>
      <c r="J489" s="69"/>
      <c r="K489" s="69"/>
      <c r="L489" s="69"/>
    </row>
    <row r="490" spans="3:12" ht="18.75">
      <c r="C490" s="69"/>
      <c r="D490" s="69"/>
      <c r="E490" s="69"/>
      <c r="F490" s="69"/>
      <c r="G490" s="69"/>
      <c r="H490" s="69"/>
      <c r="I490" s="69"/>
      <c r="J490" s="69"/>
      <c r="K490" s="69"/>
      <c r="L490" s="69"/>
    </row>
    <row r="491" spans="3:12" ht="18.75">
      <c r="C491" s="69"/>
      <c r="D491" s="69"/>
      <c r="E491" s="69"/>
      <c r="F491" s="69"/>
      <c r="G491" s="69"/>
      <c r="H491" s="69"/>
      <c r="I491" s="69"/>
      <c r="J491" s="69"/>
      <c r="K491" s="69"/>
      <c r="L491" s="69"/>
    </row>
    <row r="492" spans="3:12" ht="18.75">
      <c r="C492" s="69"/>
      <c r="D492" s="69"/>
      <c r="E492" s="69"/>
      <c r="F492" s="69"/>
      <c r="G492" s="69"/>
      <c r="H492" s="69"/>
      <c r="I492" s="69"/>
      <c r="J492" s="69"/>
      <c r="K492" s="69"/>
      <c r="L492" s="69"/>
    </row>
    <row r="493" spans="3:12" ht="18.75">
      <c r="C493" s="69"/>
      <c r="D493" s="69"/>
      <c r="E493" s="69"/>
      <c r="F493" s="69"/>
      <c r="G493" s="69"/>
      <c r="H493" s="69"/>
      <c r="I493" s="69"/>
      <c r="J493" s="69"/>
      <c r="K493" s="69"/>
      <c r="L493" s="69"/>
    </row>
    <row r="494" spans="3:12" ht="18.75">
      <c r="C494" s="69"/>
      <c r="D494" s="69"/>
      <c r="E494" s="69"/>
      <c r="F494" s="69"/>
      <c r="G494" s="69"/>
      <c r="H494" s="69"/>
      <c r="I494" s="69"/>
      <c r="J494" s="69"/>
      <c r="K494" s="69"/>
      <c r="L494" s="69"/>
    </row>
    <row r="495" spans="3:12" ht="18.75">
      <c r="C495" s="69"/>
      <c r="D495" s="69"/>
      <c r="E495" s="69"/>
      <c r="F495" s="69"/>
      <c r="G495" s="69"/>
      <c r="H495" s="69"/>
      <c r="I495" s="69"/>
      <c r="J495" s="69"/>
      <c r="K495" s="69"/>
      <c r="L495" s="69"/>
    </row>
    <row r="496" spans="3:12" ht="18.75">
      <c r="C496" s="69"/>
      <c r="D496" s="69"/>
      <c r="E496" s="69"/>
      <c r="F496" s="69"/>
      <c r="G496" s="69"/>
      <c r="H496" s="69"/>
      <c r="I496" s="69"/>
      <c r="J496" s="69"/>
      <c r="K496" s="69"/>
      <c r="L496" s="69"/>
    </row>
    <row r="497" spans="3:12" ht="18.75">
      <c r="C497" s="69"/>
      <c r="D497" s="69"/>
      <c r="E497" s="69"/>
      <c r="F497" s="69"/>
      <c r="G497" s="69"/>
      <c r="H497" s="69"/>
      <c r="I497" s="69"/>
      <c r="J497" s="69"/>
      <c r="K497" s="69"/>
      <c r="L497" s="69"/>
    </row>
    <row r="498" spans="3:12" ht="18.75">
      <c r="C498" s="69"/>
      <c r="D498" s="69"/>
      <c r="E498" s="69"/>
      <c r="F498" s="69"/>
      <c r="G498" s="69"/>
      <c r="H498" s="69"/>
      <c r="I498" s="69"/>
      <c r="J498" s="69"/>
      <c r="K498" s="69"/>
      <c r="L498" s="69"/>
    </row>
    <row r="499" spans="3:12" ht="18.75">
      <c r="C499" s="69"/>
      <c r="D499" s="69"/>
      <c r="E499" s="69"/>
      <c r="F499" s="69"/>
      <c r="G499" s="69"/>
      <c r="H499" s="69"/>
      <c r="I499" s="69"/>
      <c r="J499" s="69"/>
      <c r="K499" s="69"/>
      <c r="L499" s="69"/>
    </row>
    <row r="500" spans="3:12" ht="18.75">
      <c r="C500" s="69"/>
      <c r="D500" s="69"/>
      <c r="E500" s="69"/>
      <c r="F500" s="69"/>
      <c r="G500" s="69"/>
      <c r="H500" s="69"/>
      <c r="I500" s="69"/>
      <c r="J500" s="69"/>
      <c r="K500" s="69"/>
      <c r="L500" s="69"/>
    </row>
    <row r="501" spans="3:12" ht="18.75">
      <c r="C501" s="69"/>
      <c r="D501" s="69"/>
      <c r="E501" s="69"/>
      <c r="F501" s="69"/>
      <c r="G501" s="69"/>
      <c r="H501" s="69"/>
      <c r="I501" s="69"/>
      <c r="J501" s="69"/>
      <c r="K501" s="69"/>
      <c r="L501" s="69"/>
    </row>
  </sheetData>
  <sheetProtection/>
  <mergeCells count="108">
    <mergeCell ref="L13:L14"/>
    <mergeCell ref="I13:I14"/>
    <mergeCell ref="C13:C14"/>
    <mergeCell ref="F13:F14"/>
    <mergeCell ref="Q13:Q14"/>
    <mergeCell ref="R13:R14"/>
    <mergeCell ref="K13:K14"/>
    <mergeCell ref="O1:R2"/>
    <mergeCell ref="A8:R8"/>
    <mergeCell ref="C9:P9"/>
    <mergeCell ref="C10:P10"/>
    <mergeCell ref="M13:M14"/>
    <mergeCell ref="F11:O11"/>
    <mergeCell ref="N13:P13"/>
    <mergeCell ref="J13:J14"/>
    <mergeCell ref="A13:B14"/>
    <mergeCell ref="G13:G14"/>
    <mergeCell ref="H13:H14"/>
    <mergeCell ref="A16:B16"/>
    <mergeCell ref="D13:D14"/>
    <mergeCell ref="E13:E14"/>
    <mergeCell ref="A15:B15"/>
    <mergeCell ref="A37:B37"/>
    <mergeCell ref="A18:B18"/>
    <mergeCell ref="A34:B34"/>
    <mergeCell ref="A21:B21"/>
    <mergeCell ref="A33:B33"/>
    <mergeCell ref="A26:B26"/>
    <mergeCell ref="A27:B27"/>
    <mergeCell ref="A24:B24"/>
    <mergeCell ref="A19:B19"/>
    <mergeCell ref="A45:B45"/>
    <mergeCell ref="A38:B38"/>
    <mergeCell ref="A39:B39"/>
    <mergeCell ref="A40:B40"/>
    <mergeCell ref="A41:B41"/>
    <mergeCell ref="A42:B42"/>
    <mergeCell ref="A43:B43"/>
    <mergeCell ref="A44:B44"/>
    <mergeCell ref="A20:B20"/>
    <mergeCell ref="A17:B17"/>
    <mergeCell ref="A35:B35"/>
    <mergeCell ref="A36:B36"/>
    <mergeCell ref="A28:B28"/>
    <mergeCell ref="A30:B30"/>
    <mergeCell ref="A31:B31"/>
    <mergeCell ref="A32:B32"/>
    <mergeCell ref="A57:B57"/>
    <mergeCell ref="A50:B50"/>
    <mergeCell ref="A51:B51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25:B25"/>
    <mergeCell ref="A22:B22"/>
    <mergeCell ref="A23:B23"/>
    <mergeCell ref="A29:B29"/>
    <mergeCell ref="A58:B58"/>
    <mergeCell ref="D64:H64"/>
    <mergeCell ref="D65:H65"/>
    <mergeCell ref="A65:B65"/>
    <mergeCell ref="A64:B64"/>
    <mergeCell ref="A67:B67"/>
    <mergeCell ref="A69:B69"/>
    <mergeCell ref="D69:H69"/>
    <mergeCell ref="A63:B63"/>
    <mergeCell ref="D67:H67"/>
    <mergeCell ref="A68:B68"/>
    <mergeCell ref="D63:H63"/>
    <mergeCell ref="D68:H68"/>
    <mergeCell ref="A59:B59"/>
    <mergeCell ref="A60:B60"/>
    <mergeCell ref="A62:B62"/>
    <mergeCell ref="D66:H66"/>
    <mergeCell ref="A66:B66"/>
    <mergeCell ref="A61:B61"/>
    <mergeCell ref="D62:H62"/>
    <mergeCell ref="I79:M79"/>
    <mergeCell ref="D72:H72"/>
    <mergeCell ref="A70:B70"/>
    <mergeCell ref="A71:B71"/>
    <mergeCell ref="D70:H70"/>
    <mergeCell ref="N82:O82"/>
    <mergeCell ref="A72:B72"/>
    <mergeCell ref="D71:H71"/>
    <mergeCell ref="D73:H73"/>
    <mergeCell ref="N81:O81"/>
    <mergeCell ref="A74:B74"/>
    <mergeCell ref="N79:O79"/>
    <mergeCell ref="N78:O78"/>
    <mergeCell ref="A75:B75"/>
    <mergeCell ref="A78:C78"/>
    <mergeCell ref="I82:M82"/>
    <mergeCell ref="A73:B73"/>
    <mergeCell ref="A81:C81"/>
    <mergeCell ref="M85:N85"/>
    <mergeCell ref="A84:C84"/>
    <mergeCell ref="D84:F84"/>
    <mergeCell ref="H84:I84"/>
    <mergeCell ref="M84:N84"/>
    <mergeCell ref="D85:F85"/>
    <mergeCell ref="H85:I8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45" t="s">
        <v>215</v>
      </c>
      <c r="L1" s="445"/>
      <c r="M1" s="445"/>
      <c r="N1" s="445"/>
      <c r="O1" s="445"/>
      <c r="P1" s="44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445"/>
      <c r="L2" s="445"/>
      <c r="M2" s="445"/>
      <c r="N2" s="445"/>
      <c r="O2" s="445"/>
      <c r="P2" s="44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15.75">
      <c r="A4" s="20"/>
      <c r="B4" s="20"/>
      <c r="C4" s="19"/>
      <c r="D4" s="19"/>
      <c r="E4" s="19"/>
      <c r="F4" s="19"/>
      <c r="G4" s="19"/>
      <c r="H4" s="19"/>
      <c r="I4" s="21"/>
      <c r="J4" s="21"/>
      <c r="K4" t="s">
        <v>177</v>
      </c>
      <c r="L4"/>
      <c r="M4"/>
      <c r="N4"/>
      <c r="O4" s="18"/>
      <c r="P4" s="18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t="s">
        <v>168</v>
      </c>
      <c r="L5"/>
      <c r="M5"/>
      <c r="N5"/>
      <c r="O5" s="18"/>
      <c r="P5" s="18"/>
    </row>
    <row r="6" spans="1:16" ht="15.7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s="20"/>
      <c r="C7" s="19"/>
      <c r="D7" s="19"/>
      <c r="E7" s="19"/>
      <c r="F7" s="19"/>
      <c r="G7" s="19"/>
      <c r="H7" s="19"/>
      <c r="I7" s="21"/>
      <c r="J7" s="21"/>
      <c r="K7" t="s">
        <v>167</v>
      </c>
      <c r="L7"/>
      <c r="M7"/>
      <c r="N7"/>
      <c r="O7" s="18"/>
      <c r="P7" s="18"/>
    </row>
    <row r="8" spans="1:16" ht="15.7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18"/>
      <c r="P8" s="18"/>
    </row>
    <row r="9" spans="1:16" ht="15.7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18"/>
      <c r="P9" s="18"/>
    </row>
    <row r="10" spans="1:16" ht="51.75" customHeight="1">
      <c r="A10" s="20"/>
      <c r="B10" s="496" t="s">
        <v>122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5"/>
    </row>
    <row r="11" spans="1:16" ht="15.7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498" t="s">
        <v>123</v>
      </c>
      <c r="B12" s="498"/>
      <c r="C12" s="495" t="s">
        <v>16</v>
      </c>
      <c r="D12" s="495" t="s">
        <v>18</v>
      </c>
      <c r="E12" s="495" t="s">
        <v>19</v>
      </c>
      <c r="F12" s="495" t="s">
        <v>20</v>
      </c>
      <c r="G12" s="495" t="s">
        <v>21</v>
      </c>
      <c r="H12" s="478" t="s">
        <v>22</v>
      </c>
      <c r="I12" s="497" t="s">
        <v>23</v>
      </c>
      <c r="J12" s="497" t="s">
        <v>102</v>
      </c>
      <c r="K12" s="495" t="s">
        <v>77</v>
      </c>
      <c r="L12" s="495"/>
      <c r="M12" s="495"/>
      <c r="N12" s="495"/>
      <c r="O12" s="495"/>
      <c r="P12" s="495"/>
    </row>
    <row r="13" spans="1:16" ht="15.75" customHeight="1">
      <c r="A13" s="498"/>
      <c r="B13" s="498"/>
      <c r="C13" s="495"/>
      <c r="D13" s="495"/>
      <c r="E13" s="495"/>
      <c r="F13" s="495"/>
      <c r="G13" s="495"/>
      <c r="H13" s="499"/>
      <c r="I13" s="497"/>
      <c r="J13" s="497"/>
      <c r="K13" s="490" t="s">
        <v>128</v>
      </c>
      <c r="L13" s="492" t="s">
        <v>24</v>
      </c>
      <c r="M13" s="493"/>
      <c r="N13" s="494"/>
      <c r="O13" s="486" t="s">
        <v>129</v>
      </c>
      <c r="P13" s="486" t="s">
        <v>130</v>
      </c>
    </row>
    <row r="14" spans="1:16" ht="51.75" customHeight="1">
      <c r="A14" s="498"/>
      <c r="B14" s="498"/>
      <c r="C14" s="495"/>
      <c r="D14" s="495"/>
      <c r="E14" s="495"/>
      <c r="F14" s="495"/>
      <c r="G14" s="495"/>
      <c r="H14" s="479"/>
      <c r="I14" s="497"/>
      <c r="J14" s="497"/>
      <c r="K14" s="491"/>
      <c r="L14" s="44" t="s">
        <v>131</v>
      </c>
      <c r="M14" s="44" t="s">
        <v>132</v>
      </c>
      <c r="N14" s="44" t="s">
        <v>133</v>
      </c>
      <c r="O14" s="486"/>
      <c r="P14" s="486"/>
    </row>
    <row r="15" spans="1:16" ht="15.75">
      <c r="A15" s="500"/>
      <c r="B15" s="501"/>
      <c r="C15" s="12"/>
      <c r="D15" s="12"/>
      <c r="E15" s="12"/>
      <c r="F15" s="12"/>
      <c r="G15" s="12"/>
      <c r="H15" s="12"/>
      <c r="I15" s="6"/>
      <c r="J15" s="6"/>
      <c r="K15" s="12"/>
      <c r="L15" s="12"/>
      <c r="M15" s="12"/>
      <c r="N15" s="12"/>
      <c r="O15" s="12"/>
      <c r="P15" s="12"/>
    </row>
    <row r="16" spans="1:16" ht="15.75">
      <c r="A16" s="500"/>
      <c r="B16" s="501"/>
      <c r="C16" s="12"/>
      <c r="D16" s="12"/>
      <c r="E16" s="12"/>
      <c r="F16" s="12"/>
      <c r="G16" s="12"/>
      <c r="H16" s="12"/>
      <c r="I16" s="6"/>
      <c r="J16" s="6"/>
      <c r="K16" s="12"/>
      <c r="L16" s="12"/>
      <c r="M16" s="12"/>
      <c r="N16" s="12"/>
      <c r="O16" s="12"/>
      <c r="P16" s="12"/>
    </row>
    <row r="17" spans="1:16" ht="15.75">
      <c r="A17" s="500"/>
      <c r="B17" s="501"/>
      <c r="C17" s="12"/>
      <c r="D17" s="12"/>
      <c r="E17" s="12"/>
      <c r="F17" s="12"/>
      <c r="G17" s="12"/>
      <c r="H17" s="12"/>
      <c r="I17" s="6"/>
      <c r="J17" s="6"/>
      <c r="K17" s="12"/>
      <c r="L17" s="12"/>
      <c r="M17" s="12"/>
      <c r="N17" s="12"/>
      <c r="O17" s="12"/>
      <c r="P17" s="12"/>
    </row>
    <row r="18" spans="1:16" ht="15.75">
      <c r="A18" s="502"/>
      <c r="B18" s="503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.75">
      <c r="A19" s="438" t="s">
        <v>46</v>
      </c>
      <c r="B19" s="438"/>
      <c r="C19" s="438"/>
      <c r="D19" s="26"/>
      <c r="E19" s="26"/>
      <c r="F19" s="26"/>
      <c r="G19" s="26"/>
      <c r="H19" s="26"/>
      <c r="I19" s="26"/>
      <c r="J19" s="27"/>
      <c r="K19" s="28"/>
      <c r="L19" s="28"/>
      <c r="M19" s="28"/>
      <c r="N19" s="28"/>
      <c r="O19" s="439"/>
      <c r="P19" s="439"/>
    </row>
    <row r="20" spans="1:16" ht="15.75">
      <c r="A20" s="25"/>
      <c r="B20" s="29" t="s">
        <v>47</v>
      </c>
      <c r="C20" s="26"/>
      <c r="D20" s="26"/>
      <c r="E20" s="26"/>
      <c r="F20" s="26"/>
      <c r="G20" s="26"/>
      <c r="H20" s="26"/>
      <c r="I20" s="26"/>
      <c r="J20" s="33"/>
      <c r="K20" s="31"/>
      <c r="L20" s="31"/>
      <c r="M20" s="31"/>
      <c r="N20" s="31"/>
      <c r="O20" s="442" t="s">
        <v>45</v>
      </c>
      <c r="P20" s="442"/>
    </row>
    <row r="21" spans="1:16" ht="15.75">
      <c r="A21" s="24"/>
      <c r="B21" s="24"/>
      <c r="C21" s="26"/>
      <c r="D21" s="26"/>
      <c r="E21" s="26"/>
      <c r="F21" s="26"/>
      <c r="G21" s="26"/>
      <c r="H21" s="26"/>
      <c r="I21" s="26"/>
      <c r="J21" s="26"/>
      <c r="K21" s="24"/>
      <c r="L21" s="24"/>
      <c r="M21" s="24"/>
      <c r="N21" s="24"/>
      <c r="O21" s="24"/>
      <c r="P21" s="24"/>
    </row>
    <row r="22" spans="1:16" ht="15.75">
      <c r="A22" s="438" t="s">
        <v>48</v>
      </c>
      <c r="B22" s="438"/>
      <c r="C22" s="438"/>
      <c r="D22" s="26"/>
      <c r="E22" s="26"/>
      <c r="F22" s="26"/>
      <c r="G22" s="26"/>
      <c r="H22" s="26"/>
      <c r="I22" s="26"/>
      <c r="J22" s="27"/>
      <c r="K22" s="28"/>
      <c r="L22" s="28"/>
      <c r="M22" s="28"/>
      <c r="N22" s="28"/>
      <c r="O22" s="439"/>
      <c r="P22" s="439"/>
    </row>
    <row r="23" spans="1:16" ht="15.75">
      <c r="A23" s="25"/>
      <c r="B23" s="25"/>
      <c r="C23" s="26"/>
      <c r="D23" s="26"/>
      <c r="E23" s="26"/>
      <c r="F23" s="26"/>
      <c r="G23" s="26"/>
      <c r="H23" s="26"/>
      <c r="I23" s="26"/>
      <c r="J23" s="33"/>
      <c r="K23" s="31"/>
      <c r="L23" s="31"/>
      <c r="M23" s="31"/>
      <c r="N23" s="31"/>
      <c r="O23" s="442" t="s">
        <v>45</v>
      </c>
      <c r="P23" s="442"/>
    </row>
    <row r="24" spans="1:16" ht="15.75">
      <c r="A24" s="438" t="s">
        <v>49</v>
      </c>
      <c r="B24" s="438"/>
      <c r="C24" s="438"/>
      <c r="D24" s="441"/>
      <c r="E24" s="441"/>
      <c r="F24" s="441"/>
      <c r="G24" s="30"/>
      <c r="H24" s="30"/>
      <c r="I24" s="27"/>
      <c r="J24" s="31"/>
      <c r="K24" s="439"/>
      <c r="L24" s="439"/>
      <c r="M24" s="439"/>
      <c r="N24" s="439"/>
      <c r="O24" s="439"/>
      <c r="P24" s="32"/>
    </row>
    <row r="25" spans="1:16" ht="31.5">
      <c r="A25" s="25"/>
      <c r="B25" s="25"/>
      <c r="C25" s="26"/>
      <c r="D25" s="436" t="s">
        <v>50</v>
      </c>
      <c r="E25" s="436"/>
      <c r="F25" s="436"/>
      <c r="G25" s="30"/>
      <c r="H25" s="30"/>
      <c r="I25" s="436" t="s">
        <v>44</v>
      </c>
      <c r="J25" s="436"/>
      <c r="K25" s="437" t="s">
        <v>45</v>
      </c>
      <c r="L25" s="437"/>
      <c r="M25" s="437"/>
      <c r="N25" s="437"/>
      <c r="O25" s="437"/>
      <c r="P25" s="34" t="s">
        <v>51</v>
      </c>
    </row>
    <row r="26" spans="1:16" ht="15.7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4"/>
      <c r="L26" s="24"/>
      <c r="M26" s="24"/>
      <c r="N26" s="24"/>
      <c r="O26" s="24"/>
      <c r="P26" s="24"/>
    </row>
    <row r="27" spans="1:16" ht="15.75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4"/>
      <c r="L27" s="24"/>
      <c r="M27" s="24"/>
      <c r="N27" s="24"/>
      <c r="O27" s="24"/>
      <c r="P27" s="24"/>
    </row>
    <row r="28" spans="1:8" ht="15.7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.7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>
      <c r="A37" s="14"/>
      <c r="B37" s="14"/>
      <c r="C37" s="3"/>
      <c r="D37" s="3"/>
      <c r="E37" s="3"/>
      <c r="F37" s="3"/>
      <c r="G37" s="3"/>
      <c r="H37" s="3"/>
    </row>
    <row r="38" spans="1:8" ht="15.75">
      <c r="A38" s="14"/>
      <c r="B38" s="14"/>
      <c r="C38" s="3"/>
      <c r="D38" s="3"/>
      <c r="E38" s="3"/>
      <c r="F38" s="3"/>
      <c r="G38" s="3"/>
      <c r="H38" s="3"/>
    </row>
    <row r="39" spans="1:8" ht="15.75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9"/>
      <c r="D347" s="9"/>
      <c r="E347" s="9"/>
      <c r="F347" s="9"/>
      <c r="G347" s="9"/>
      <c r="H347" s="9"/>
    </row>
    <row r="348" spans="3:8" ht="15.75">
      <c r="C348" s="9"/>
      <c r="D348" s="9"/>
      <c r="E348" s="9"/>
      <c r="F348" s="9"/>
      <c r="G348" s="9"/>
      <c r="H348" s="9"/>
    </row>
    <row r="349" spans="3:8" ht="15.75">
      <c r="C349" s="9"/>
      <c r="D349" s="9"/>
      <c r="E349" s="9"/>
      <c r="F349" s="9"/>
      <c r="G349" s="9"/>
      <c r="H349" s="9"/>
    </row>
    <row r="350" spans="3:8" ht="15.75">
      <c r="C350" s="9"/>
      <c r="D350" s="9"/>
      <c r="E350" s="9"/>
      <c r="F350" s="9"/>
      <c r="G350" s="9"/>
      <c r="H350" s="9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</sheetData>
  <sheetProtection/>
  <mergeCells count="32">
    <mergeCell ref="A16:B16"/>
    <mergeCell ref="A24:C24"/>
    <mergeCell ref="D24:F24"/>
    <mergeCell ref="A17:B17"/>
    <mergeCell ref="A19:C19"/>
    <mergeCell ref="A18:B18"/>
    <mergeCell ref="A15:B15"/>
    <mergeCell ref="K24:O24"/>
    <mergeCell ref="O22:P22"/>
    <mergeCell ref="D25:F25"/>
    <mergeCell ref="I25:J25"/>
    <mergeCell ref="K25:O25"/>
    <mergeCell ref="O23:P23"/>
    <mergeCell ref="O19:P19"/>
    <mergeCell ref="O20:P20"/>
    <mergeCell ref="A22:C22"/>
    <mergeCell ref="C12:C14"/>
    <mergeCell ref="D12:D14"/>
    <mergeCell ref="H12:H14"/>
    <mergeCell ref="E12:E14"/>
    <mergeCell ref="F12:F14"/>
    <mergeCell ref="G12:G14"/>
    <mergeCell ref="K1:P2"/>
    <mergeCell ref="K12:P12"/>
    <mergeCell ref="L13:N13"/>
    <mergeCell ref="K13:K14"/>
    <mergeCell ref="P13:P14"/>
    <mergeCell ref="B10:O10"/>
    <mergeCell ref="O13:O14"/>
    <mergeCell ref="J12:J14"/>
    <mergeCell ref="I12:I14"/>
    <mergeCell ref="A12:B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ферв</cp:lastModifiedBy>
  <cp:lastPrinted>2019-05-06T07:16:15Z</cp:lastPrinted>
  <dcterms:created xsi:type="dcterms:W3CDTF">2011-06-17T10:37:05Z</dcterms:created>
  <dcterms:modified xsi:type="dcterms:W3CDTF">2019-05-30T07:48:00Z</dcterms:modified>
  <cp:category/>
  <cp:version/>
  <cp:contentType/>
  <cp:contentStatus/>
</cp:coreProperties>
</file>